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rmandofuentes/Downloads/Tablas_Valoración_Música_(Definitivas)/"/>
    </mc:Choice>
  </mc:AlternateContent>
  <xr:revisionPtr revIDLastSave="0" documentId="13_ncr:1_{3B4C603A-3A17-CC4D-A043-35DB1582407E}" xr6:coauthVersionLast="45" xr6:coauthVersionMax="45" xr10:uidLastSave="{00000000-0000-0000-0000-000000000000}"/>
  <workbookProtection workbookPassword="CA7B" lockStructure="1"/>
  <bookViews>
    <workbookView xWindow="5500" yWindow="460" windowWidth="35720" windowHeight="19940" tabRatio="500" xr2:uid="{00000000-000D-0000-FFFF-FFFF00000000}"/>
  </bookViews>
  <sheets>
    <sheet name="Hoja1" sheetId="1" r:id="rId1"/>
    <sheet name="Hoja2" sheetId="2" r:id="rId2"/>
  </sheets>
  <definedNames>
    <definedName name="opciones1">Hoja2!$B$3:$F$3</definedName>
    <definedName name="opciones2">Hoja2!$B$4:$F$4</definedName>
    <definedName name="opciones3">Hoja2!$B$5:$F$5</definedName>
    <definedName name="opciones4">Hoja2!$B$6:$E$6</definedName>
    <definedName name="opciones5">Hoja2!$B$7:$F$7</definedName>
    <definedName name="opciones6">Hoja2!$C$8:$E$8</definedName>
    <definedName name="opciones7">Hoja2!$B$8:$E$8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7" i="1" l="1"/>
  <c r="B51" i="1"/>
  <c r="B43" i="1"/>
  <c r="B33" i="1" l="1"/>
  <c r="B30" i="1"/>
  <c r="B27" i="1"/>
  <c r="B21" i="1"/>
  <c r="B24" i="1"/>
  <c r="C92" i="1" l="1"/>
  <c r="B86" i="1" l="1"/>
  <c r="B83" i="1"/>
  <c r="B79" i="1"/>
  <c r="B76" i="1"/>
  <c r="B73" i="1"/>
  <c r="B69" i="1"/>
  <c r="B66" i="1"/>
  <c r="B63" i="1"/>
  <c r="B60" i="1"/>
  <c r="C87" i="1" l="1"/>
  <c r="C53" i="1" l="1"/>
  <c r="C34" i="1" l="1"/>
  <c r="C90" i="1" l="1"/>
  <c r="B94" i="1" s="1"/>
  <c r="B97" i="1" l="1"/>
  <c r="B95" i="1"/>
  <c r="B96" i="1"/>
  <c r="B93" i="1"/>
</calcChain>
</file>

<file path=xl/sharedStrings.xml><?xml version="1.0" encoding="utf-8"?>
<sst xmlns="http://schemas.openxmlformats.org/spreadsheetml/2006/main" count="108" uniqueCount="72">
  <si>
    <t xml:space="preserve">
ÁREA</t>
  </si>
  <si>
    <t>PARÁMETROS Y PESO RELATIVO PRODUCTOS DE INTERPRETACIÓN</t>
  </si>
  <si>
    <t>ORIGINALIDAD</t>
  </si>
  <si>
    <t>RANGOS</t>
  </si>
  <si>
    <t>Tipo A</t>
  </si>
  <si>
    <t>110 - 135</t>
  </si>
  <si>
    <t>Tipo B</t>
  </si>
  <si>
    <t>80 - 109</t>
  </si>
  <si>
    <t>Tipo C</t>
  </si>
  <si>
    <t>50 - 79</t>
  </si>
  <si>
    <t>Tipo D</t>
  </si>
  <si>
    <t>30 - 49</t>
  </si>
  <si>
    <t>VISIBILIDAD</t>
  </si>
  <si>
    <t>IMPACTO</t>
  </si>
  <si>
    <t>Ninguno</t>
  </si>
  <si>
    <t>Bajo</t>
  </si>
  <si>
    <t>Medio</t>
  </si>
  <si>
    <t>Alto</t>
  </si>
  <si>
    <t>Seleccione opción</t>
  </si>
  <si>
    <t>No</t>
  </si>
  <si>
    <t>Poca</t>
  </si>
  <si>
    <t>Media</t>
  </si>
  <si>
    <t>Alta</t>
  </si>
  <si>
    <t>Sin visibilidad</t>
  </si>
  <si>
    <t>Local</t>
  </si>
  <si>
    <t>Nacional</t>
  </si>
  <si>
    <t>Internacional</t>
  </si>
  <si>
    <t>Sin impacto</t>
  </si>
  <si>
    <t xml:space="preserve">PRODUCTO </t>
  </si>
  <si>
    <t>SUBTOTAL</t>
  </si>
  <si>
    <t>Baja</t>
  </si>
  <si>
    <t>Total de puntos</t>
  </si>
  <si>
    <t>ES:</t>
  </si>
  <si>
    <r>
      <t xml:space="preserve">Si la visibilidad es </t>
    </r>
    <r>
      <rPr>
        <b/>
        <sz val="20"/>
        <color rgb="FF008000"/>
        <rFont val="Calibri"/>
        <family val="2"/>
        <scheme val="minor"/>
      </rPr>
      <t>Nacional</t>
    </r>
    <r>
      <rPr>
        <b/>
        <sz val="18"/>
        <color theme="1"/>
        <rFont val="Calibri"/>
        <family val="2"/>
        <scheme val="minor"/>
      </rPr>
      <t>, en qué nivel la clasifica?</t>
    </r>
  </si>
  <si>
    <r>
      <t>Si la visibilidad es</t>
    </r>
    <r>
      <rPr>
        <b/>
        <sz val="20"/>
        <color theme="7" tint="-0.249977111117893"/>
        <rFont val="Calibri"/>
        <family val="2"/>
        <scheme val="minor"/>
      </rPr>
      <t xml:space="preserve"> </t>
    </r>
    <r>
      <rPr>
        <b/>
        <sz val="20"/>
        <color rgb="FFFF6600"/>
        <rFont val="Calibri"/>
        <family val="2"/>
        <scheme val="minor"/>
      </rPr>
      <t>Internacional</t>
    </r>
    <r>
      <rPr>
        <b/>
        <sz val="18"/>
        <color theme="1"/>
        <rFont val="Calibri"/>
        <family val="2"/>
        <scheme val="minor"/>
      </rPr>
      <t>, en qué nivel la clasifica?</t>
    </r>
  </si>
  <si>
    <r>
      <rPr>
        <b/>
        <sz val="18"/>
        <color theme="1"/>
        <rFont val="Calibri"/>
        <family val="2"/>
        <scheme val="minor"/>
      </rPr>
      <t xml:space="preserve">Si la </t>
    </r>
    <r>
      <rPr>
        <b/>
        <sz val="18"/>
        <color rgb="FFFF0000"/>
        <rFont val="Calibri"/>
        <family val="2"/>
        <scheme val="minor"/>
      </rPr>
      <t>visibilidad</t>
    </r>
    <r>
      <rPr>
        <b/>
        <sz val="18"/>
        <color theme="1"/>
        <rFont val="Calibri"/>
        <family val="2"/>
        <scheme val="minor"/>
      </rPr>
      <t xml:space="preserve"> es </t>
    </r>
    <r>
      <rPr>
        <b/>
        <sz val="20"/>
        <color rgb="FF3366FF"/>
        <rFont val="Calibri"/>
        <family val="2"/>
        <scheme val="minor"/>
      </rPr>
      <t>Local</t>
    </r>
    <r>
      <rPr>
        <b/>
        <sz val="18"/>
        <color theme="1"/>
        <rFont val="Calibri"/>
        <family val="2"/>
        <scheme val="minor"/>
      </rPr>
      <t>, en qué nivel la clasifica?</t>
    </r>
  </si>
  <si>
    <t>Seleccione una sola opción:  Local, Nacional o Internacional y luego en la parte inferior indique el nivel correspondiente</t>
  </si>
  <si>
    <t>Escriba su nombre en la casilla de enfrente</t>
  </si>
  <si>
    <t>a. ⁃	¿En que porcentaje usted tomó decisiones creativas y estéticas para conseguir el resultado sonoro final del proyecto?</t>
  </si>
  <si>
    <t>b.  ¿En que porcentaje la mezcla determina el sonido final del fonograma?</t>
  </si>
  <si>
    <t>c. ¿En que porcentaje considera que el resultado sonoro es acorde al género? (Balance instrumental, espectral, rango dinámico y espacialidad)</t>
  </si>
  <si>
    <t>d. ¿En que porcentaje considera la complejidad de la mezcla en relación con la cantidad de canales de grabación?</t>
  </si>
  <si>
    <t>e. ¿En que porcentaje considera la complejidad de la mezcla en relación con la cantidad de procesamientos de señal (creatividad de la mezcla)?</t>
  </si>
  <si>
    <r>
      <t>SECCIÓN II - AUTOEVALUACIÓN VISIBILIDAD</t>
    </r>
    <r>
      <rPr>
        <b/>
        <sz val="20"/>
        <color rgb="FFDD1B25"/>
        <rFont val="Calibri"/>
        <family val="2"/>
        <scheme val="minor"/>
      </rPr>
      <t xml:space="preserve"> (20%)</t>
    </r>
    <r>
      <rPr>
        <b/>
        <sz val="20"/>
        <color theme="1"/>
        <rFont val="Calibri"/>
        <family val="2"/>
        <scheme val="minor"/>
      </rPr>
      <t xml:space="preserve"> Máximo </t>
    </r>
    <r>
      <rPr>
        <b/>
        <sz val="20"/>
        <color rgb="FFDD1B25"/>
        <rFont val="Calibri"/>
        <family val="2"/>
        <scheme val="minor"/>
      </rPr>
      <t>27</t>
    </r>
    <r>
      <rPr>
        <b/>
        <sz val="20"/>
        <color theme="1"/>
        <rFont val="Calibri"/>
        <family val="2"/>
        <scheme val="minor"/>
      </rPr>
      <t xml:space="preserve"> puntos</t>
    </r>
  </si>
  <si>
    <r>
      <t xml:space="preserve">SECCIÓN I - AUTOEVALUACIÓN ORIGINALIDAD </t>
    </r>
    <r>
      <rPr>
        <b/>
        <sz val="20"/>
        <color rgb="FFDD1B25"/>
        <rFont val="Calibri"/>
        <family val="2"/>
        <scheme val="minor"/>
      </rPr>
      <t>(70%)</t>
    </r>
    <r>
      <rPr>
        <b/>
        <sz val="20"/>
        <color theme="1"/>
        <rFont val="Calibri"/>
        <family val="2"/>
        <scheme val="minor"/>
      </rPr>
      <t xml:space="preserve"> Máximo </t>
    </r>
    <r>
      <rPr>
        <b/>
        <sz val="20"/>
        <color rgb="FFDD1B25"/>
        <rFont val="Calibri"/>
        <family val="2"/>
        <scheme val="minor"/>
      </rPr>
      <t>94.5 puntos</t>
    </r>
  </si>
  <si>
    <t>SELECCIONAR RESPUESTA</t>
  </si>
  <si>
    <t>NO</t>
  </si>
  <si>
    <t>Sí, nacional</t>
  </si>
  <si>
    <t>Sí, Internacional/Nacional de carácter internacional</t>
  </si>
  <si>
    <t>Sí</t>
  </si>
  <si>
    <t>Entre 250.000 reprod. y 750.000 reprod.</t>
  </si>
  <si>
    <t>Más de  750.000 reprod.</t>
  </si>
  <si>
    <r>
      <rPr>
        <b/>
        <sz val="20"/>
        <color rgb="FFFF0000"/>
        <rFont val="Calibri (Cuerpo)"/>
      </rPr>
      <t>SECCIÓN III - AUTOEVALUACIÓN IMPACTO</t>
    </r>
    <r>
      <rPr>
        <b/>
        <sz val="20"/>
        <color rgb="FF1F4D78"/>
        <rFont val="Calibri"/>
        <family val="2"/>
      </rPr>
      <t xml:space="preserve"> </t>
    </r>
    <r>
      <rPr>
        <b/>
        <sz val="20"/>
        <color rgb="FFD70405"/>
        <rFont val="Calibri"/>
        <family val="2"/>
      </rPr>
      <t>(10%)</t>
    </r>
    <r>
      <rPr>
        <b/>
        <sz val="20"/>
        <color rgb="FF1F4D78"/>
        <rFont val="Calibri"/>
        <family val="2"/>
      </rPr>
      <t xml:space="preserve"> </t>
    </r>
    <r>
      <rPr>
        <b/>
        <sz val="20"/>
        <color rgb="FF000000"/>
        <rFont val="Calibri"/>
        <family val="2"/>
      </rPr>
      <t>Máximo</t>
    </r>
    <r>
      <rPr>
        <b/>
        <sz val="20"/>
        <color rgb="FF1F4D78"/>
        <rFont val="Calibri"/>
        <family val="2"/>
      </rPr>
      <t xml:space="preserve"> </t>
    </r>
    <r>
      <rPr>
        <b/>
        <sz val="20"/>
        <color rgb="FFD70405"/>
        <rFont val="Calibri"/>
        <family val="2"/>
      </rPr>
      <t>13.5 puntos</t>
    </r>
  </si>
  <si>
    <t>1. IMPACTO PROFESIONAL/COMERCIAL (60% de 13,5 = 8,1 puntos) (8,1 / 9 = 0,9)</t>
  </si>
  <si>
    <t xml:space="preserve">a. Su producto hizo parte de giras artísticas?
</t>
  </si>
  <si>
    <t>b. Su producto obtuvo nominaciones?</t>
  </si>
  <si>
    <t>c. Su producto obtuvo premios?</t>
  </si>
  <si>
    <t xml:space="preserve">d. Su producto ha alcanzado un número superior a 250.000 reproducciones en plataformas digitales? </t>
  </si>
  <si>
    <t>2. IMPACTO ACADÉMICO (20% de 13,5 = 2,7 puntos) (2,7 / 7 = 0,3857)</t>
  </si>
  <si>
    <t xml:space="preserve">a. Su producto fue presentado en el contexto de un congreso, simposio, conferencia especializada, festival (virtual o presencial)? </t>
  </si>
  <si>
    <r>
      <t xml:space="preserve">b. Fue su producto </t>
    </r>
    <r>
      <rPr>
        <u/>
        <sz val="12"/>
        <color rgb="FF000000"/>
        <rFont val="Calibri"/>
        <family val="2"/>
      </rPr>
      <t>publicado</t>
    </r>
    <r>
      <rPr>
        <sz val="12"/>
        <color theme="1"/>
        <rFont val="Calibri"/>
        <family val="2"/>
        <scheme val="minor"/>
      </rPr>
      <t xml:space="preserve"> en las memorias de eventos de carácter académico nacional o internacional?</t>
    </r>
  </si>
  <si>
    <t>c. Su producto hace parte del material de estudio de un programa académico?</t>
  </si>
  <si>
    <t>3. IMPACTO SOCIAL (20% de 13,5 = 2,7 puntos) (2,7 / 2 = 1,35)</t>
  </si>
  <si>
    <t>a. Su producto contribuyó a los procesos de conmemoración, memoria y la reconciliación?</t>
  </si>
  <si>
    <r>
      <t>b. Su producto  contribuyó a preservar/presentar el patrimonio cultural (</t>
    </r>
    <r>
      <rPr>
        <sz val="12"/>
        <color theme="1"/>
        <rFont val="Calibri"/>
        <family val="2"/>
        <scheme val="minor"/>
      </rPr>
      <t>Vgr. Productos que apoyan la investigación sobre las lenguas y culturas de las minorías lingüísticas, étnicas, religiosas, inmigrantes, las culturas y las comunidades)?</t>
    </r>
  </si>
  <si>
    <t>Ingeniería de mezcla formatos no clásicos</t>
  </si>
  <si>
    <t>LA CLASIFICACIÓN DE SU PRODUCTO DE Ingeniería de mezcla formatos no clásicos</t>
  </si>
  <si>
    <r>
      <t xml:space="preserve">En la siguiente casilla elija el entorno más adecuado de la visibilidad del fonograma (local, nacional, internacional) tomando como referencia los siguientes aspectos, 
- Participación en festivales
- Radio Terrestre estatal/universitaria
- Radio terrestre privada
- Radio digital estatal/ universitaria
- Radio digital privada
- YouTube/Vimeo
- Sistemas distribución digital/streaming
- Redes sociales/página web
- Licencia de fonograma por entidades
- Reseñas medios impresos comerciales
- Reseñas medios impresos no comerciales
- Reseñas medios televisivos estatales
- Reseñas medios televisivos privados
- Sincronización medios audiovisuales
- Reseña portales digitales
- Participación en ruedas de negocios
- Showcases en ruedas de negocios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Calibri (Cuerpo)"/>
      </rPr>
      <t>Reproducciones en plataformas digitales: Bajo: 0 a 25.000, Medio: 25.001 a 75.000, Alto: 75.001 en adelante</t>
    </r>
    <r>
      <rPr>
        <sz val="11"/>
        <color theme="1"/>
        <rFont val="Calibri"/>
        <family val="2"/>
        <scheme val="minor"/>
      </rPr>
      <t xml:space="preserve">
</t>
    </r>
  </si>
  <si>
    <t>Sandro Carrero</t>
  </si>
  <si>
    <t>TEOTIHUACÁN, amor mío, nunca te olvidaré</t>
  </si>
  <si>
    <t>ESCRIBA ENFRENTE EL NOMBRE DEL PRODUCTO</t>
  </si>
  <si>
    <t>Por favor responda este cuestionario respecto al producto. Recuerde anexar la información que crea pertinente para soportar su clasificación y la posterior revisión de los pares. Vgr. registro en oficina de derechos de autor, cartas de productor musical, director musical o ingeniero de grabación principal, programas de concierto, correspondencia, publicaciones, reseñas, cartas que certifiquen lo consignado en el formulario, fotografías, críticas, fonogramas, et 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</si>
</sst>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FF0000"/>
      <name val="Lucida Grande"/>
      <family val="2"/>
    </font>
    <font>
      <b/>
      <sz val="20"/>
      <color rgb="FF008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3366FF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b/>
      <sz val="20"/>
      <color rgb="FFFF6600"/>
      <name val="Calibri"/>
      <family val="2"/>
      <scheme val="minor"/>
    </font>
    <font>
      <b/>
      <sz val="20"/>
      <color rgb="FFDD1B25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rgb="FF000000"/>
      <name val="Calibri (Cuerpo)"/>
    </font>
    <font>
      <sz val="11"/>
      <color theme="1"/>
      <name val="Calibri"/>
      <family val="2"/>
      <scheme val="minor"/>
    </font>
    <font>
      <b/>
      <sz val="14"/>
      <color rgb="FFFF0000"/>
      <name val="Calibri (Cuerpo)"/>
    </font>
    <font>
      <sz val="12"/>
      <color theme="1"/>
      <name val="Calibri (Cuerpo)"/>
    </font>
    <font>
      <sz val="12"/>
      <color theme="0"/>
      <name val="Calibri (Cuerpo)"/>
    </font>
    <font>
      <sz val="10"/>
      <color theme="0"/>
      <name val="Calibri (Cuerpo)"/>
    </font>
    <font>
      <b/>
      <sz val="10"/>
      <color theme="0"/>
      <name val="Calibri (Cuerpo)"/>
    </font>
    <font>
      <b/>
      <sz val="18"/>
      <color rgb="FFFF0000"/>
      <name val="Calibri (Cuerpo)"/>
    </font>
    <font>
      <sz val="12"/>
      <color theme="0"/>
      <name val="Times New Roman"/>
      <family val="1"/>
    </font>
    <font>
      <b/>
      <sz val="20"/>
      <color rgb="FF1F4D78"/>
      <name val="Calibri"/>
      <family val="2"/>
    </font>
    <font>
      <b/>
      <sz val="20"/>
      <color rgb="FFFF0000"/>
      <name val="Calibri (Cuerpo)"/>
    </font>
    <font>
      <b/>
      <sz val="20"/>
      <color rgb="FFD70405"/>
      <name val="Calibri"/>
      <family val="2"/>
    </font>
    <font>
      <b/>
      <sz val="20"/>
      <color rgb="FF000000"/>
      <name val="Calibri"/>
      <family val="2"/>
    </font>
    <font>
      <sz val="12"/>
      <color theme="1"/>
      <name val="Calibri"/>
      <family val="2"/>
    </font>
    <font>
      <b/>
      <sz val="16"/>
      <color rgb="FF1F4D78"/>
      <name val="Calibri (Cuerpo)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u/>
      <sz val="12"/>
      <color rgb="FF000000"/>
      <name val="Calibri"/>
      <family val="2"/>
    </font>
    <font>
      <b/>
      <sz val="20"/>
      <color rgb="FFFF0000"/>
      <name val="Calibri"/>
      <family val="2"/>
    </font>
    <font>
      <b/>
      <sz val="24"/>
      <color rgb="FF000000"/>
      <name val="Calibri"/>
      <family val="2"/>
    </font>
    <font>
      <b/>
      <sz val="22"/>
      <color rgb="FFFF0000"/>
      <name val="Calibri"/>
      <family val="2"/>
    </font>
    <font>
      <b/>
      <sz val="20"/>
      <color rgb="FF0C5C01"/>
      <name val="Calibri"/>
      <family val="2"/>
    </font>
    <font>
      <b/>
      <i/>
      <sz val="20"/>
      <color rgb="FFFC3638"/>
      <name val="Calibri"/>
      <family val="2"/>
    </font>
    <font>
      <b/>
      <sz val="20"/>
      <color rgb="FF008000"/>
      <name val="Calibri"/>
      <family val="2"/>
    </font>
    <font>
      <b/>
      <sz val="18"/>
      <color rgb="FFE26B0A"/>
      <name val="Calibri"/>
      <family val="2"/>
      <scheme val="minor"/>
    </font>
    <font>
      <b/>
      <sz val="18"/>
      <color rgb="FFFABF8F"/>
      <name val="Calibri"/>
      <family val="2"/>
      <scheme val="minor"/>
    </font>
    <font>
      <b/>
      <sz val="18"/>
      <color rgb="FFFCD5B4"/>
      <name val="Calibri"/>
      <family val="2"/>
      <scheme val="minor"/>
    </font>
    <font>
      <b/>
      <sz val="18"/>
      <color rgb="FFFDE9D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5E36B"/>
        <bgColor indexed="64"/>
      </patternFill>
    </fill>
    <fill>
      <patternFill patternType="solid">
        <fgColor rgb="FFD5C2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1D0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4"/>
        <b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EC00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5A1"/>
        <bgColor rgb="FF000000"/>
      </patternFill>
    </fill>
    <fill>
      <patternFill patternType="solid">
        <fgColor rgb="FFFF615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EF71FF"/>
        <bgColor rgb="FF000000"/>
      </patternFill>
    </fill>
    <fill>
      <patternFill patternType="solid">
        <fgColor rgb="FFFFB7FC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EE4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FA8FE"/>
        <bgColor rgb="FF00000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49" fontId="2" fillId="3" borderId="2" xfId="0" applyNumberFormat="1" applyFont="1" applyFill="1" applyBorder="1" applyAlignment="1" applyProtection="1">
      <alignment horizontal="center" vertical="top" wrapText="1"/>
      <protection hidden="1"/>
    </xf>
    <xf numFmtId="49" fontId="2" fillId="4" borderId="1" xfId="0" applyNumberFormat="1" applyFont="1" applyFill="1" applyBorder="1" applyAlignment="1" applyProtection="1">
      <alignment horizontal="justify" vertical="top" wrapText="1"/>
      <protection hidden="1"/>
    </xf>
    <xf numFmtId="49" fontId="2" fillId="6" borderId="1" xfId="0" applyNumberFormat="1" applyFont="1" applyFill="1" applyBorder="1" applyAlignment="1" applyProtection="1">
      <alignment horizontal="center" vertical="top" wrapText="1"/>
      <protection hidden="1"/>
    </xf>
    <xf numFmtId="49" fontId="2" fillId="7" borderId="1" xfId="0" applyNumberFormat="1" applyFont="1" applyFill="1" applyBorder="1" applyAlignment="1" applyProtection="1">
      <alignment horizontal="center" vertical="top" wrapText="1"/>
      <protection hidden="1"/>
    </xf>
    <xf numFmtId="49" fontId="2" fillId="8" borderId="1" xfId="0" applyNumberFormat="1" applyFont="1" applyFill="1" applyBorder="1" applyAlignment="1" applyProtection="1">
      <alignment horizontal="center" vertical="top" wrapText="1"/>
      <protection hidden="1"/>
    </xf>
    <xf numFmtId="49" fontId="2" fillId="9" borderId="1" xfId="0" applyNumberFormat="1" applyFont="1" applyFill="1" applyBorder="1" applyAlignment="1" applyProtection="1">
      <alignment horizontal="center" vertical="top" wrapText="1"/>
      <protection hidden="1"/>
    </xf>
    <xf numFmtId="49" fontId="2" fillId="10" borderId="1" xfId="0" applyNumberFormat="1" applyFont="1" applyFill="1" applyBorder="1" applyAlignment="1" applyProtection="1">
      <alignment horizontal="center" vertical="top" wrapText="1"/>
      <protection hidden="1"/>
    </xf>
    <xf numFmtId="0" fontId="0" fillId="3" borderId="5" xfId="0" applyFont="1" applyFill="1" applyBorder="1" applyAlignment="1" applyProtection="1">
      <alignment vertical="top" wrapText="1"/>
      <protection hidden="1"/>
    </xf>
    <xf numFmtId="0" fontId="0" fillId="3" borderId="6" xfId="0" applyFont="1" applyFill="1" applyBorder="1" applyAlignment="1" applyProtection="1">
      <alignment vertical="top" wrapText="1"/>
      <protection hidden="1"/>
    </xf>
    <xf numFmtId="49" fontId="2" fillId="12" borderId="1" xfId="0" applyNumberFormat="1" applyFont="1" applyFill="1" applyBorder="1" applyAlignment="1" applyProtection="1">
      <alignment horizontal="justify" vertical="top" wrapText="1"/>
      <protection hidden="1"/>
    </xf>
    <xf numFmtId="49" fontId="2" fillId="13" borderId="1" xfId="0" applyNumberFormat="1" applyFont="1" applyFill="1" applyBorder="1" applyAlignment="1" applyProtection="1">
      <alignment horizontal="justify" vertical="top" wrapText="1"/>
      <protection hidden="1"/>
    </xf>
    <xf numFmtId="0" fontId="0" fillId="0" borderId="0" xfId="0" applyProtection="1">
      <protection hidden="1"/>
    </xf>
    <xf numFmtId="0" fontId="0" fillId="0" borderId="0" xfId="0" applyFill="1"/>
    <xf numFmtId="49" fontId="1" fillId="11" borderId="1" xfId="0" applyNumberFormat="1" applyFont="1" applyFill="1" applyBorder="1" applyAlignment="1" applyProtection="1">
      <alignment horizontal="center" vertical="top" wrapText="1"/>
      <protection hidden="1"/>
    </xf>
    <xf numFmtId="49" fontId="4" fillId="18" borderId="1" xfId="0" applyNumberFormat="1" applyFont="1" applyFill="1" applyBorder="1" applyAlignment="1" applyProtection="1">
      <alignment horizontal="center" vertical="center" wrapText="1"/>
      <protection hidden="1"/>
    </xf>
    <xf numFmtId="49" fontId="17" fillId="3" borderId="1" xfId="0" applyNumberFormat="1" applyFont="1" applyFill="1" applyBorder="1" applyAlignment="1" applyProtection="1">
      <alignment horizontal="center" vertical="top" wrapText="1"/>
      <protection hidden="1"/>
    </xf>
    <xf numFmtId="49" fontId="17" fillId="20" borderId="1" xfId="0" applyNumberFormat="1" applyFont="1" applyFill="1" applyBorder="1" applyAlignment="1" applyProtection="1">
      <alignment horizontal="center" vertical="top" wrapText="1"/>
      <protection locked="0"/>
    </xf>
    <xf numFmtId="0" fontId="0" fillId="22" borderId="0" xfId="0" applyFill="1"/>
    <xf numFmtId="0" fontId="17" fillId="22" borderId="0" xfId="0" applyFont="1" applyFill="1"/>
    <xf numFmtId="0" fontId="11" fillId="22" borderId="1" xfId="0" applyFont="1" applyFill="1" applyBorder="1" applyAlignment="1">
      <alignment horizontal="center" vertical="center"/>
    </xf>
    <xf numFmtId="0" fontId="1" fillId="22" borderId="0" xfId="0" applyFont="1" applyFill="1" applyAlignment="1">
      <alignment horizontal="center" vertical="center"/>
    </xf>
    <xf numFmtId="0" fontId="8" fillId="2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49" fontId="1" fillId="22" borderId="0" xfId="0" applyNumberFormat="1" applyFont="1" applyFill="1" applyBorder="1" applyAlignment="1" applyProtection="1">
      <alignment horizontal="center" vertical="top" wrapText="1"/>
      <protection hidden="1"/>
    </xf>
    <xf numFmtId="49" fontId="2" fillId="22" borderId="4" xfId="0" applyNumberFormat="1" applyFont="1" applyFill="1" applyBorder="1" applyAlignment="1" applyProtection="1">
      <alignment horizontal="center" vertical="top" wrapText="1"/>
      <protection hidden="1"/>
    </xf>
    <xf numFmtId="9" fontId="2" fillId="22" borderId="0" xfId="0" applyNumberFormat="1" applyFont="1" applyFill="1" applyBorder="1" applyAlignment="1" applyProtection="1">
      <alignment horizontal="justify" vertical="top" wrapText="1"/>
      <protection hidden="1"/>
    </xf>
    <xf numFmtId="0" fontId="4" fillId="15" borderId="19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/>
    <xf numFmtId="0" fontId="1" fillId="0" borderId="19" xfId="0" applyFont="1" applyBorder="1" applyAlignment="1">
      <alignment horizontal="center" vertical="center"/>
    </xf>
    <xf numFmtId="0" fontId="4" fillId="0" borderId="19" xfId="0" applyFont="1" applyBorder="1"/>
    <xf numFmtId="0" fontId="0" fillId="0" borderId="19" xfId="0" applyBorder="1"/>
    <xf numFmtId="0" fontId="4" fillId="0" borderId="19" xfId="0" applyFont="1" applyFill="1" applyBorder="1"/>
    <xf numFmtId="0" fontId="19" fillId="22" borderId="1" xfId="0" applyFont="1" applyFill="1" applyBorder="1" applyAlignment="1">
      <alignment horizontal="center" vertical="center"/>
    </xf>
    <xf numFmtId="0" fontId="19" fillId="22" borderId="1" xfId="0" applyFont="1" applyFill="1" applyBorder="1" applyAlignment="1">
      <alignment horizontal="center"/>
    </xf>
    <xf numFmtId="0" fontId="1" fillId="22" borderId="20" xfId="0" applyFont="1" applyFill="1" applyBorder="1" applyAlignment="1">
      <alignment horizontal="center" vertical="center"/>
    </xf>
    <xf numFmtId="0" fontId="7" fillId="22" borderId="0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22" borderId="3" xfId="0" applyFont="1" applyFill="1" applyBorder="1" applyAlignment="1">
      <alignment horizontal="center" vertical="center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/>
      <protection locked="0"/>
    </xf>
    <xf numFmtId="0" fontId="1" fillId="12" borderId="19" xfId="0" applyFont="1" applyFill="1" applyBorder="1" applyAlignment="1" applyProtection="1">
      <alignment horizontal="center" vertical="center"/>
      <protection locked="0"/>
    </xf>
    <xf numFmtId="0" fontId="1" fillId="16" borderId="1" xfId="0" applyFont="1" applyFill="1" applyBorder="1" applyAlignment="1" applyProtection="1">
      <alignment horizontal="center" vertical="center"/>
      <protection locked="0"/>
    </xf>
    <xf numFmtId="0" fontId="1" fillId="17" borderId="1" xfId="0" applyFont="1" applyFill="1" applyBorder="1" applyAlignment="1" applyProtection="1">
      <alignment horizontal="center" vertical="center"/>
      <protection locked="0"/>
    </xf>
    <xf numFmtId="0" fontId="4" fillId="22" borderId="0" xfId="0" applyFont="1" applyFill="1" applyBorder="1" applyAlignment="1">
      <alignment horizontal="center" vertical="center"/>
    </xf>
    <xf numFmtId="49" fontId="22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wrapText="1"/>
    </xf>
    <xf numFmtId="0" fontId="1" fillId="22" borderId="1" xfId="0" applyFont="1" applyFill="1" applyBorder="1" applyAlignment="1">
      <alignment wrapText="1"/>
    </xf>
    <xf numFmtId="0" fontId="23" fillId="22" borderId="3" xfId="0" applyFont="1" applyFill="1" applyBorder="1" applyAlignment="1">
      <alignment wrapText="1"/>
    </xf>
    <xf numFmtId="9" fontId="2" fillId="0" borderId="1" xfId="0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Protection="1">
      <protection hidden="1"/>
    </xf>
    <xf numFmtId="0" fontId="21" fillId="0" borderId="21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0" fillId="22" borderId="0" xfId="0" applyFill="1" applyProtection="1"/>
    <xf numFmtId="0" fontId="1" fillId="22" borderId="1" xfId="0" applyFont="1" applyFill="1" applyBorder="1" applyAlignment="1">
      <alignment vertical="center"/>
    </xf>
    <xf numFmtId="0" fontId="20" fillId="0" borderId="0" xfId="0" applyFont="1" applyFill="1"/>
    <xf numFmtId="0" fontId="26" fillId="0" borderId="0" xfId="0" applyFont="1" applyProtection="1">
      <protection hidden="1"/>
    </xf>
    <xf numFmtId="0" fontId="29" fillId="22" borderId="0" xfId="0" applyFont="1" applyFill="1"/>
    <xf numFmtId="0" fontId="27" fillId="0" borderId="0" xfId="0" applyFont="1" applyAlignment="1" applyProtection="1">
      <alignment vertical="center" wrapText="1"/>
      <protection hidden="1"/>
    </xf>
    <xf numFmtId="0" fontId="28" fillId="0" borderId="0" xfId="0" applyFont="1" applyAlignment="1" applyProtection="1">
      <alignment vertical="center" wrapText="1"/>
      <protection hidden="1"/>
    </xf>
    <xf numFmtId="0" fontId="21" fillId="0" borderId="0" xfId="0" applyFont="1"/>
    <xf numFmtId="0" fontId="30" fillId="0" borderId="0" xfId="0" applyFont="1"/>
    <xf numFmtId="0" fontId="0" fillId="0" borderId="0" xfId="0" applyFont="1" applyProtection="1">
      <protection hidden="1"/>
    </xf>
    <xf numFmtId="0" fontId="35" fillId="0" borderId="0" xfId="0" applyFont="1"/>
    <xf numFmtId="0" fontId="36" fillId="24" borderId="22" xfId="0" applyFont="1" applyFill="1" applyBorder="1" applyAlignment="1" applyProtection="1">
      <alignment horizontal="left"/>
      <protection locked="0"/>
    </xf>
    <xf numFmtId="0" fontId="35" fillId="25" borderId="23" xfId="0" applyFont="1" applyFill="1" applyBorder="1" applyAlignment="1" applyProtection="1">
      <alignment wrapText="1"/>
      <protection locked="0"/>
    </xf>
    <xf numFmtId="0" fontId="35" fillId="25" borderId="0" xfId="0" applyFont="1" applyFill="1"/>
    <xf numFmtId="0" fontId="35" fillId="26" borderId="23" xfId="0" applyFont="1" applyFill="1" applyBorder="1" applyAlignment="1" applyProtection="1">
      <alignment horizontal="center" vertical="center"/>
      <protection locked="0"/>
    </xf>
    <xf numFmtId="0" fontId="37" fillId="0" borderId="23" xfId="0" applyFont="1" applyBorder="1" applyAlignment="1" applyProtection="1">
      <alignment horizontal="center" vertical="center"/>
      <protection locked="0"/>
    </xf>
    <xf numFmtId="0" fontId="35" fillId="25" borderId="0" xfId="0" applyFont="1" applyFill="1" applyAlignment="1">
      <alignment horizontal="left"/>
    </xf>
    <xf numFmtId="0" fontId="35" fillId="0" borderId="23" xfId="0" applyFont="1" applyBorder="1" applyProtection="1">
      <protection locked="0"/>
    </xf>
    <xf numFmtId="0" fontId="38" fillId="0" borderId="23" xfId="0" applyFont="1" applyBorder="1" applyAlignment="1" applyProtection="1">
      <alignment horizontal="center" vertical="center"/>
      <protection locked="0"/>
    </xf>
    <xf numFmtId="0" fontId="35" fillId="25" borderId="23" xfId="0" applyFont="1" applyFill="1" applyBorder="1" applyAlignment="1" applyProtection="1">
      <alignment horizontal="center" vertical="center"/>
      <protection locked="0"/>
    </xf>
    <xf numFmtId="0" fontId="35" fillId="25" borderId="23" xfId="0" applyFont="1" applyFill="1" applyBorder="1" applyProtection="1">
      <protection locked="0"/>
    </xf>
    <xf numFmtId="0" fontId="35" fillId="25" borderId="24" xfId="0" applyFont="1" applyFill="1" applyBorder="1" applyAlignment="1" applyProtection="1">
      <alignment horizontal="center" vertical="center"/>
      <protection locked="0"/>
    </xf>
    <xf numFmtId="0" fontId="39" fillId="27" borderId="25" xfId="0" applyFont="1" applyFill="1" applyBorder="1" applyAlignment="1" applyProtection="1">
      <alignment horizontal="left" vertical="center"/>
      <protection locked="0"/>
    </xf>
    <xf numFmtId="0" fontId="35" fillId="0" borderId="23" xfId="0" applyFont="1" applyBorder="1" applyAlignment="1" applyProtection="1">
      <alignment wrapText="1"/>
      <protection locked="0"/>
    </xf>
    <xf numFmtId="0" fontId="35" fillId="28" borderId="23" xfId="0" applyFont="1" applyFill="1" applyBorder="1" applyAlignment="1" applyProtection="1">
      <alignment horizontal="center" vertical="center"/>
      <protection locked="0"/>
    </xf>
    <xf numFmtId="0" fontId="39" fillId="29" borderId="25" xfId="0" applyFont="1" applyFill="1" applyBorder="1" applyAlignment="1" applyProtection="1">
      <alignment horizontal="left" vertical="center"/>
      <protection locked="0"/>
    </xf>
    <xf numFmtId="0" fontId="39" fillId="25" borderId="20" xfId="0" applyFont="1" applyFill="1" applyBorder="1" applyAlignment="1">
      <alignment horizontal="center" vertical="center"/>
    </xf>
    <xf numFmtId="164" fontId="41" fillId="25" borderId="6" xfId="0" applyNumberFormat="1" applyFont="1" applyFill="1" applyBorder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41" fillId="25" borderId="0" xfId="0" applyFont="1" applyFill="1" applyAlignment="1">
      <alignment horizontal="center" vertical="center"/>
    </xf>
    <xf numFmtId="0" fontId="42" fillId="25" borderId="0" xfId="0" applyFont="1" applyFill="1" applyAlignment="1">
      <alignment horizontal="center" vertical="center"/>
    </xf>
    <xf numFmtId="1" fontId="43" fillId="25" borderId="18" xfId="0" applyNumberFormat="1" applyFont="1" applyFill="1" applyBorder="1" applyAlignment="1">
      <alignment horizontal="center" vertical="center"/>
    </xf>
    <xf numFmtId="0" fontId="44" fillId="30" borderId="7" xfId="0" applyFont="1" applyFill="1" applyBorder="1" applyAlignment="1" applyProtection="1">
      <alignment horizontal="center" vertical="center" wrapText="1" shrinkToFit="1"/>
      <protection hidden="1"/>
    </xf>
    <xf numFmtId="0" fontId="46" fillId="30" borderId="9" xfId="0" applyFont="1" applyFill="1" applyBorder="1" applyAlignment="1" applyProtection="1">
      <alignment horizontal="center" vertical="center" shrinkToFit="1"/>
      <protection hidden="1"/>
    </xf>
    <xf numFmtId="0" fontId="0" fillId="31" borderId="23" xfId="0" applyFill="1" applyBorder="1" applyAlignment="1" applyProtection="1">
      <alignment horizontal="center" vertical="center"/>
      <protection locked="0"/>
    </xf>
    <xf numFmtId="0" fontId="35" fillId="32" borderId="23" xfId="0" applyFont="1" applyFill="1" applyBorder="1" applyAlignment="1" applyProtection="1">
      <alignment horizontal="center" vertical="center"/>
      <protection locked="0"/>
    </xf>
    <xf numFmtId="0" fontId="35" fillId="33" borderId="23" xfId="0" applyFont="1" applyFill="1" applyBorder="1" applyAlignment="1" applyProtection="1">
      <alignment horizontal="center" vertical="center"/>
      <protection locked="0"/>
    </xf>
    <xf numFmtId="0" fontId="12" fillId="19" borderId="1" xfId="0" applyNumberFormat="1" applyFont="1" applyFill="1" applyBorder="1" applyAlignment="1" applyProtection="1">
      <alignment horizontal="center" vertical="center" wrapText="1"/>
      <protection locked="0"/>
    </xf>
    <xf numFmtId="0" fontId="45" fillId="30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vertical="top" wrapText="1"/>
      <protection hidden="1"/>
    </xf>
    <xf numFmtId="49" fontId="12" fillId="6" borderId="2" xfId="0" applyNumberFormat="1" applyFont="1" applyFill="1" applyBorder="1" applyAlignment="1" applyProtection="1">
      <alignment horizontal="left" vertical="center" shrinkToFit="1"/>
      <protection hidden="1"/>
    </xf>
    <xf numFmtId="49" fontId="12" fillId="6" borderId="6" xfId="0" applyNumberFormat="1" applyFont="1" applyFill="1" applyBorder="1" applyAlignment="1" applyProtection="1">
      <alignment horizontal="left" vertical="center" shrinkToFit="1"/>
      <protection hidden="1"/>
    </xf>
    <xf numFmtId="0" fontId="31" fillId="23" borderId="4" xfId="0" applyFont="1" applyFill="1" applyBorder="1" applyAlignment="1">
      <alignment vertical="center"/>
    </xf>
    <xf numFmtId="0" fontId="35" fillId="23" borderId="6" xfId="0" applyFont="1" applyFill="1" applyBorder="1"/>
    <xf numFmtId="0" fontId="12" fillId="21" borderId="2" xfId="0" applyFont="1" applyFill="1" applyBorder="1" applyAlignment="1">
      <alignment vertical="center"/>
    </xf>
    <xf numFmtId="0" fontId="0" fillId="0" borderId="6" xfId="0" applyBorder="1" applyAlignment="1"/>
    <xf numFmtId="0" fontId="18" fillId="22" borderId="7" xfId="0" applyFont="1" applyFill="1" applyBorder="1" applyAlignment="1">
      <alignment vertical="center" wrapText="1"/>
    </xf>
    <xf numFmtId="0" fontId="0" fillId="0" borderId="9" xfId="0" applyBorder="1" applyAlignment="1"/>
    <xf numFmtId="0" fontId="10" fillId="0" borderId="12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center"/>
      <protection hidden="1"/>
    </xf>
    <xf numFmtId="0" fontId="47" fillId="0" borderId="10" xfId="0" applyFont="1" applyBorder="1" applyAlignment="1" applyProtection="1">
      <alignment horizontal="center"/>
      <protection hidden="1"/>
    </xf>
    <xf numFmtId="0" fontId="47" fillId="0" borderId="5" xfId="0" applyFont="1" applyBorder="1" applyAlignment="1" applyProtection="1">
      <alignment horizontal="center"/>
      <protection hidden="1"/>
    </xf>
    <xf numFmtId="0" fontId="47" fillId="0" borderId="11" xfId="0" applyFont="1" applyBorder="1" applyAlignment="1" applyProtection="1">
      <alignment horizontal="center"/>
      <protection hidden="1"/>
    </xf>
    <xf numFmtId="0" fontId="48" fillId="0" borderId="10" xfId="0" applyFont="1" applyBorder="1" applyAlignment="1" applyProtection="1">
      <alignment horizontal="center"/>
      <protection hidden="1"/>
    </xf>
    <xf numFmtId="0" fontId="48" fillId="0" borderId="5" xfId="0" applyFont="1" applyBorder="1" applyAlignment="1" applyProtection="1">
      <alignment horizontal="center"/>
      <protection hidden="1"/>
    </xf>
    <xf numFmtId="0" fontId="48" fillId="0" borderId="11" xfId="0" applyFont="1" applyBorder="1" applyAlignment="1" applyProtection="1">
      <alignment horizontal="center"/>
      <protection hidden="1"/>
    </xf>
    <xf numFmtId="0" fontId="49" fillId="0" borderId="10" xfId="0" applyFont="1" applyBorder="1" applyAlignment="1" applyProtection="1">
      <alignment horizontal="center"/>
      <protection hidden="1"/>
    </xf>
    <xf numFmtId="0" fontId="49" fillId="0" borderId="5" xfId="0" applyFont="1" applyBorder="1" applyAlignment="1" applyProtection="1">
      <alignment horizontal="center"/>
      <protection hidden="1"/>
    </xf>
    <xf numFmtId="0" fontId="49" fillId="0" borderId="11" xfId="0" applyFont="1" applyBorder="1" applyAlignment="1" applyProtection="1">
      <alignment horizontal="center"/>
      <protection hidden="1"/>
    </xf>
    <xf numFmtId="0" fontId="50" fillId="0" borderId="15" xfId="0" applyFont="1" applyBorder="1" applyAlignment="1" applyProtection="1">
      <alignment horizontal="center"/>
      <protection hidden="1"/>
    </xf>
    <xf numFmtId="0" fontId="50" fillId="0" borderId="16" xfId="0" applyFont="1" applyBorder="1" applyAlignment="1" applyProtection="1">
      <alignment horizontal="center"/>
      <protection hidden="1"/>
    </xf>
    <xf numFmtId="0" fontId="50" fillId="0" borderId="17" xfId="0" applyFont="1" applyBorder="1" applyAlignment="1" applyProtection="1">
      <alignment horizontal="center"/>
      <protection hidden="1"/>
    </xf>
    <xf numFmtId="0" fontId="21" fillId="0" borderId="0" xfId="0" applyFont="1" applyProtection="1">
      <protection hidden="1"/>
    </xf>
  </cellXfs>
  <cellStyles count="1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Normal" xfId="0" builtinId="0"/>
  </cellStyles>
  <dxfs count="0"/>
  <tableStyles count="0" defaultTableStyle="TableStyleMedium9" defaultPivotStyle="PivotStyleMedium4"/>
  <colors>
    <mruColors>
      <color rgb="FFFFA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6"/>
  <sheetViews>
    <sheetView tabSelected="1" zoomScale="86" zoomScaleNormal="86" workbookViewId="0">
      <selection activeCell="B16" sqref="B16:C16"/>
    </sheetView>
  </sheetViews>
  <sheetFormatPr baseColWidth="10" defaultRowHeight="16"/>
  <cols>
    <col min="2" max="2" width="95.33203125" customWidth="1"/>
    <col min="3" max="3" width="49.6640625" customWidth="1"/>
    <col min="4" max="4" width="16.1640625" customWidth="1"/>
    <col min="5" max="5" width="13.5" customWidth="1"/>
  </cols>
  <sheetData>
    <row r="1" spans="1:2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29">
      <c r="A2" s="18"/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34">
      <c r="A3" s="18"/>
      <c r="B3" s="92" t="s">
        <v>0</v>
      </c>
      <c r="C3" s="1" t="s">
        <v>1</v>
      </c>
      <c r="D3" s="8"/>
      <c r="E3" s="9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7">
      <c r="A4" s="18"/>
      <c r="B4" s="93"/>
      <c r="C4" s="2" t="s">
        <v>2</v>
      </c>
      <c r="D4" s="10" t="s">
        <v>12</v>
      </c>
      <c r="E4" s="11" t="s">
        <v>13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34" customHeight="1">
      <c r="A5" s="18"/>
      <c r="B5" s="45" t="s">
        <v>65</v>
      </c>
      <c r="C5" s="49">
        <v>0.7</v>
      </c>
      <c r="D5" s="49">
        <v>0.2</v>
      </c>
      <c r="E5" s="49">
        <v>0.1</v>
      </c>
      <c r="F5" s="13"/>
      <c r="G5" s="13"/>
      <c r="H5" s="13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31" customHeight="1">
      <c r="A6" s="18"/>
      <c r="B6" s="25"/>
      <c r="C6" s="2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7">
      <c r="A7" s="18"/>
      <c r="B7" s="3" t="s">
        <v>28</v>
      </c>
      <c r="C7" s="4" t="s">
        <v>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17">
      <c r="A8" s="18"/>
      <c r="B8" s="5" t="s">
        <v>4</v>
      </c>
      <c r="C8" s="5" t="s">
        <v>5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7">
      <c r="A9" s="18"/>
      <c r="B9" s="6" t="s">
        <v>6</v>
      </c>
      <c r="C9" s="6" t="s">
        <v>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7">
      <c r="A10" s="18"/>
      <c r="B10" s="7" t="s">
        <v>8</v>
      </c>
      <c r="C10" s="7" t="s">
        <v>9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7">
      <c r="A11" s="18"/>
      <c r="B11" s="14" t="s">
        <v>10</v>
      </c>
      <c r="C11" s="14" t="s">
        <v>11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s="13" customFormat="1">
      <c r="A12" s="18"/>
      <c r="B12" s="24"/>
      <c r="C12" s="24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30">
      <c r="A13" s="18"/>
      <c r="B13" s="16" t="s">
        <v>37</v>
      </c>
      <c r="C13" s="17" t="s">
        <v>68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84" customHeight="1">
      <c r="A14" s="18"/>
      <c r="B14" s="15" t="s">
        <v>70</v>
      </c>
      <c r="C14" s="90" t="s">
        <v>69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7" thickBo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25" customHeight="1" thickBot="1">
      <c r="A16" s="18"/>
      <c r="B16" s="100" t="s">
        <v>71</v>
      </c>
      <c r="C16" s="101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28" customHeight="1">
      <c r="A18" s="18"/>
      <c r="B18" s="94" t="s">
        <v>44</v>
      </c>
      <c r="C18" s="95"/>
      <c r="D18" s="1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33" customHeight="1">
      <c r="A19" s="18"/>
      <c r="B19" s="46" t="s">
        <v>38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7" customHeight="1">
      <c r="A20" s="18"/>
      <c r="B20" s="39" t="s">
        <v>18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>
      <c r="A21" s="18"/>
      <c r="B21" s="33" t="str">
        <f>IF(B20="Seleccione opción","",IF(B20="Ninguno",0,IF(B20="Bajo",1,IF(B20="Medio",3,IF(B20="Alto",6)))))</f>
        <v/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>
      <c r="A22" s="18"/>
      <c r="B22" s="54" t="s">
        <v>39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24" customHeight="1">
      <c r="A23" s="18"/>
      <c r="B23" s="40" t="s">
        <v>18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>
      <c r="A24" s="18"/>
      <c r="B24" s="34" t="str">
        <f>IF(B23="Seleccione opción","",IF(B23="Ninguno",0,IF(B23="Bajo",1,IF(B23="Medio",3,IF(B23="Alto",6)))))</f>
        <v/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45" customHeight="1">
      <c r="A25" s="18"/>
      <c r="B25" s="47" t="s">
        <v>40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20" customHeight="1">
      <c r="A26" s="18"/>
      <c r="B26" s="39" t="s">
        <v>18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24">
      <c r="A27" s="18"/>
      <c r="B27" s="34" t="str">
        <f>IF(B26="Seleccione opción","",IF(B26="Ninguno",0,IF(B26="Bajo",1,IF(B26="Medio",3,IF(B26="Alto",6)))))</f>
        <v/>
      </c>
      <c r="C27" s="5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51" customHeight="1">
      <c r="A28" s="18"/>
      <c r="B28" s="47" t="s">
        <v>41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20" customHeight="1">
      <c r="A29" s="18"/>
      <c r="B29" s="39" t="s">
        <v>18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>
      <c r="A30" s="18"/>
      <c r="B30" s="34" t="str">
        <f>IF(B29="Seleccione opción","", IF(B29="Bajo",1,IF(B29="Medio",2,IF(B29="Alto",3))))</f>
        <v/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42" customHeight="1">
      <c r="A31" s="18"/>
      <c r="B31" s="47" t="s">
        <v>42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9" customHeight="1">
      <c r="A32" s="18"/>
      <c r="B32" s="39" t="s">
        <v>18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9" customHeight="1">
      <c r="A33" s="18"/>
      <c r="B33" s="51" t="str">
        <f>IF(B32="Seleccione opción","", IF(B32="Bajo",1,IF(B32="Medio",2,IF(B32="Alto",3))))</f>
        <v/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26">
      <c r="A34" s="18"/>
      <c r="B34" s="23" t="s">
        <v>29</v>
      </c>
      <c r="C34" s="52" t="e">
        <f>(B21+B24+B27+B30+B33)*3.9375</f>
        <v>#VALUE!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26">
      <c r="A35" s="18"/>
      <c r="B35" s="44"/>
      <c r="C35" s="36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29" customHeight="1">
      <c r="A37" s="18"/>
      <c r="B37" s="98" t="s">
        <v>43</v>
      </c>
      <c r="C37" s="99"/>
      <c r="D37" s="55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401" customHeight="1">
      <c r="A38" s="18"/>
      <c r="B38" s="48" t="s">
        <v>67</v>
      </c>
      <c r="C38" s="13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71" customHeight="1">
      <c r="A39" s="18"/>
      <c r="B39" s="27" t="s">
        <v>36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26">
      <c r="A40" s="18"/>
      <c r="B40" s="28" t="s">
        <v>35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>
      <c r="A41" s="18"/>
      <c r="B41" s="2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20" customHeight="1">
      <c r="A42" s="18"/>
      <c r="B42" s="41" t="s">
        <v>22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>
      <c r="A43" s="18"/>
      <c r="B43" s="37">
        <f>IF(B42="Baja",1,IF(B42="Media",2,IF(B42="Alta",3,IF(B42="Seleccione opción",""))))</f>
        <v>3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>
      <c r="A44" s="18"/>
      <c r="B44" s="2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26">
      <c r="A45" s="18"/>
      <c r="B45" s="30" t="s">
        <v>33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21" customHeight="1">
      <c r="A46" s="18"/>
      <c r="B46" s="42" t="s">
        <v>22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>
      <c r="A47" s="18"/>
      <c r="B47" s="37">
        <f>IF(B46="Baja",4,IF(B46="Media",5,IF(B46="Alta",6,IF(B46="Seleccione opción",""))))</f>
        <v>6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>
      <c r="A48" s="18"/>
      <c r="B48" s="31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26">
      <c r="A49" s="18"/>
      <c r="B49" s="32" t="s">
        <v>34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22" customHeight="1">
      <c r="A50" s="18"/>
      <c r="B50" s="43" t="s">
        <v>22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>
      <c r="A51" s="18"/>
      <c r="B51" s="38">
        <f>IF(B50="Baja",7,IF(B50="Media",8,IF(B50="Alta",9,IF(B50="Seleccione opción",""))))</f>
        <v>9</v>
      </c>
      <c r="C51" s="53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>
      <c r="A52" s="18"/>
      <c r="B52" s="35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23">
      <c r="A53" s="18"/>
      <c r="B53" s="20" t="s">
        <v>29</v>
      </c>
      <c r="C53" s="22" t="str">
        <f>IF(B39="Local",(B43*3),IF(B39="Nacional",(B47*3),IF(B39="Internacional",(B51*3),IF(B39="Sin visibilidad",0,IF(B39="Seleccione una sola opción:  Local, Nacional o Internacional y luego en la parte inferior indique el nivel correspondiente","No ha seleccionado opción Local, Nacional o Internacional")))))</f>
        <v>No ha seleccionado opción Local, Nacional o Internacional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29" customHeight="1">
      <c r="A54" s="18"/>
      <c r="B54" s="21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23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27" thickBot="1">
      <c r="A56" s="18"/>
      <c r="B56" s="96" t="s">
        <v>52</v>
      </c>
      <c r="C56" s="97"/>
      <c r="D56" s="63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21">
      <c r="A57" s="18"/>
      <c r="B57" s="64" t="s">
        <v>53</v>
      </c>
      <c r="C57" s="63"/>
      <c r="D57" s="63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28" customHeight="1">
      <c r="A58" s="18"/>
      <c r="B58" s="65" t="s">
        <v>54</v>
      </c>
      <c r="C58" s="66"/>
      <c r="D58" s="66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>
      <c r="A59" s="18"/>
      <c r="B59" s="67" t="s">
        <v>45</v>
      </c>
      <c r="C59" s="66"/>
      <c r="D59" s="66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>
      <c r="A60" s="18"/>
      <c r="B60" s="68" t="str">
        <f xml:space="preserve"> IF(B59="SELECCIONAR RESPUESTA","",IF(B59="NO",0,IF(B59="Sí, nacional",1,IF(B59="Sí, Internacional/Nacional de carácter internacional",2))))</f>
        <v/>
      </c>
      <c r="C60" s="69"/>
      <c r="D60" s="6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>
      <c r="A61" s="18"/>
      <c r="B61" s="70" t="s">
        <v>55</v>
      </c>
      <c r="C61" s="69"/>
      <c r="D61" s="66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>
      <c r="A62" s="18"/>
      <c r="B62" s="67" t="s">
        <v>45</v>
      </c>
      <c r="C62" s="69"/>
      <c r="D62" s="66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>
      <c r="A63" s="18"/>
      <c r="B63" s="71" t="str">
        <f xml:space="preserve"> IF(B62="SELECCIONAR RESPUESTA","",IF(B62="NO",0,IF(B62="Sí, nacional",1,IF(B62="Sí, Internacional/Nacional de carácter internacional",2))))</f>
        <v/>
      </c>
      <c r="C63" s="69"/>
      <c r="D63" s="66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>
      <c r="A64" s="18"/>
      <c r="B64" s="70" t="s">
        <v>56</v>
      </c>
      <c r="C64" s="69"/>
      <c r="D64" s="66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6">
      <c r="A65" s="18"/>
      <c r="B65" s="67" t="s">
        <v>45</v>
      </c>
      <c r="C65" s="69"/>
      <c r="D65" s="66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6">
      <c r="A66" s="18"/>
      <c r="B66" s="72" t="str">
        <f xml:space="preserve"> IF(B65="SELECCIONAR RESPUESTA","",IF(B65="NO",0,IF(B65="Sí, nacional",1,IF(B65="Sí, Internacional/Nacional de carácter internacional",3))))</f>
        <v/>
      </c>
      <c r="C66" s="69"/>
      <c r="D66" s="66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6">
      <c r="A67" s="18"/>
      <c r="B67" s="73" t="s">
        <v>57</v>
      </c>
      <c r="C67" s="69"/>
      <c r="D67" s="66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6">
      <c r="A68" s="18"/>
      <c r="B68" s="87" t="s">
        <v>45</v>
      </c>
      <c r="C68" s="69"/>
      <c r="D68" s="66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6" ht="17" thickBot="1">
      <c r="A69" s="18"/>
      <c r="B69" s="74" t="str">
        <f xml:space="preserve"> IF(B68="SELECCIONAR RESPUESTA","",IF(B68="NO",0,IF(B68="Entre 250.000 reprod. y 750.000 reprod.",1,IF(B68="Más de  750.000 reprod.",2))))</f>
        <v/>
      </c>
      <c r="C69" s="69"/>
      <c r="D69" s="66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6" ht="21">
      <c r="A70" s="18"/>
      <c r="B70" s="75" t="s">
        <v>58</v>
      </c>
      <c r="C70" s="69"/>
      <c r="D70" s="66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6" ht="34">
      <c r="A71" s="18"/>
      <c r="B71" s="76" t="s">
        <v>59</v>
      </c>
      <c r="C71" s="69"/>
      <c r="D71" s="66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6">
      <c r="A72" s="18"/>
      <c r="B72" s="89" t="s">
        <v>45</v>
      </c>
      <c r="C72" s="69"/>
      <c r="D72" s="66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6">
      <c r="A73" s="18"/>
      <c r="B73" s="72" t="str">
        <f xml:space="preserve"> IF(B72="SELECCIONAR RESPUESTA","",IF(B72="NO",0,IF(B72="Sí, nacional",1,IF(B72="Sí, Internacional/Nacional de carácter internacional",3))))</f>
        <v/>
      </c>
      <c r="C73" s="69"/>
      <c r="D73" s="66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6">
      <c r="A74" s="18"/>
      <c r="B74" s="70" t="s">
        <v>60</v>
      </c>
      <c r="C74" s="69"/>
      <c r="D74" s="66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6">
      <c r="A75" s="18"/>
      <c r="B75" s="89" t="s">
        <v>45</v>
      </c>
      <c r="C75" s="69"/>
      <c r="D75" s="66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6">
      <c r="A76" s="18"/>
      <c r="B76" s="72" t="str">
        <f xml:space="preserve"> IF(B75="SELECCIONAR RESPUESTA","",IF(B75="NO",0,IF(B75="Sí, nacional",1,IF(B75="Sí, Internacional/Nacional de carácter internacional",3))))</f>
        <v/>
      </c>
      <c r="C76" s="69"/>
      <c r="D76" s="66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6">
      <c r="A77" s="18"/>
      <c r="B77" s="70" t="s">
        <v>61</v>
      </c>
      <c r="C77" s="69"/>
      <c r="D77" s="66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77" t="s">
        <v>45</v>
      </c>
      <c r="C78" s="69"/>
      <c r="D78" s="66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7" thickBot="1">
      <c r="A79" s="18"/>
      <c r="B79" s="74" t="str">
        <f>IF(B78="SELECCIONAR RESPUESTA","",IF(B78="No",0,IF(B78="Sí",1)))</f>
        <v/>
      </c>
      <c r="C79" s="69"/>
      <c r="D79" s="66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21">
      <c r="A80" s="18"/>
      <c r="B80" s="78" t="s">
        <v>62</v>
      </c>
      <c r="C80" s="69"/>
      <c r="D80" s="66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>
      <c r="A81" s="18"/>
      <c r="B81" s="73" t="s">
        <v>63</v>
      </c>
      <c r="C81" s="69"/>
      <c r="D81" s="66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>
      <c r="A82" s="18"/>
      <c r="B82" s="88" t="s">
        <v>45</v>
      </c>
      <c r="C82" s="69"/>
      <c r="D82" s="66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>
      <c r="A83" s="18"/>
      <c r="B83" s="71" t="str">
        <f>IF(B82="SELECCIONAR RESPUESTA","",IF(B82="No",0,IF(B82="Sí",1)))</f>
        <v/>
      </c>
      <c r="C83" s="69"/>
      <c r="D83" s="66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51">
      <c r="A84" s="18"/>
      <c r="B84" s="76" t="s">
        <v>64</v>
      </c>
      <c r="C84" s="69"/>
      <c r="D84" s="66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>
      <c r="A85" s="18"/>
      <c r="B85" s="88" t="s">
        <v>45</v>
      </c>
      <c r="C85" s="69"/>
      <c r="D85" s="66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7" thickBot="1">
      <c r="A86" s="18"/>
      <c r="B86" s="74" t="str">
        <f>IF(B85="SELECCIONAR RESPUESTA","",IF(B85="No",0,IF(B85="Sí",1)))</f>
        <v/>
      </c>
      <c r="C86" s="69"/>
      <c r="D86" s="66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26">
      <c r="A87" s="18"/>
      <c r="B87" s="79" t="s">
        <v>29</v>
      </c>
      <c r="C87" s="80" t="e">
        <f>((B60+B63+B66+B69)*0.9)+((B73+B76+B79)*0.3857)+((B83+B86)*1.35)</f>
        <v>#VALUE!</v>
      </c>
      <c r="D87" s="66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26">
      <c r="A88" s="18"/>
      <c r="B88" s="81"/>
      <c r="C88" s="82"/>
      <c r="D88" s="66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>
      <c r="A89" s="18"/>
      <c r="B89" s="66"/>
      <c r="C89" s="66"/>
      <c r="D89" s="66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32" thickBot="1">
      <c r="A90" s="18"/>
      <c r="B90" s="83" t="s">
        <v>31</v>
      </c>
      <c r="C90" s="84" t="e">
        <f>C34+C53+C87</f>
        <v>#VALUE!</v>
      </c>
      <c r="D90" s="66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8" thickTop="1" thickBot="1">
      <c r="A91" s="18"/>
      <c r="B91" s="66"/>
      <c r="C91" s="66"/>
      <c r="D91" s="66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55" thickBot="1">
      <c r="A92" s="18"/>
      <c r="B92" s="85" t="s">
        <v>66</v>
      </c>
      <c r="C92" s="91" t="str">
        <f>IF(C14="","Por favor escriba el nombre del producto",IF(C14&lt;&gt;"",C14))</f>
        <v>TEOTIHUACÁN, amor mío, nunca te olvidaré</v>
      </c>
      <c r="D92" s="86" t="s">
        <v>32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24">
      <c r="A93" s="18"/>
      <c r="B93" s="102" t="e">
        <f>IF(C90&gt;=110,"Tipo A","")</f>
        <v>#VALUE!</v>
      </c>
      <c r="C93" s="103"/>
      <c r="D93" s="104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24">
      <c r="A94" s="18"/>
      <c r="B94" s="105" t="e">
        <f>IF(AND(C90&lt;110,C90&gt;=80),"Tipo B","")</f>
        <v>#VALUE!</v>
      </c>
      <c r="C94" s="106"/>
      <c r="D94" s="107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24">
      <c r="A95" s="18"/>
      <c r="B95" s="108" t="e">
        <f>IF(AND(C90&lt;80,C90&gt;=50),"Tipo C","")</f>
        <v>#VALUE!</v>
      </c>
      <c r="C95" s="109"/>
      <c r="D95" s="110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24">
      <c r="A96" s="18"/>
      <c r="B96" s="111" t="e">
        <f>IF(AND(C90&lt;50,C90&gt;=30),"Tipo D","" )</f>
        <v>#VALUE!</v>
      </c>
      <c r="C96" s="112"/>
      <c r="D96" s="113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25" thickBot="1">
      <c r="A97" s="18"/>
      <c r="B97" s="114" t="e">
        <f>IF(C90&lt;30,"No alcanzó el puntaje suficiente para ser clasificado","" )</f>
        <v>#VALUE!</v>
      </c>
      <c r="C97" s="115"/>
      <c r="D97" s="116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</sheetData>
  <sheetProtection algorithmName="SHA-512" hashValue="yBT4IgNtrHDZ9l3rI61WBQOvE7FrdIdafkAvfnXlvkHXYT9ncLtzQpJpttfjS+tHZ5GHI7rZeOnTWky2DTgA6Q==" saltValue="EA+t2pjlUBPCLTHPqJr0UQ==" spinCount="100000" sheet="1" objects="1" scenarios="1"/>
  <mergeCells count="10">
    <mergeCell ref="B93:D93"/>
    <mergeCell ref="B94:D94"/>
    <mergeCell ref="B95:D95"/>
    <mergeCell ref="B96:D96"/>
    <mergeCell ref="B97:D97"/>
    <mergeCell ref="B3:B4"/>
    <mergeCell ref="B18:C18"/>
    <mergeCell ref="B56:C56"/>
    <mergeCell ref="B37:C37"/>
    <mergeCell ref="B16:C16"/>
  </mergeCells>
  <dataValidations count="3">
    <dataValidation type="list" allowBlank="1" showInputMessage="1" showErrorMessage="1" sqref="B26 B29" xr:uid="{00000000-0002-0000-0000-000000000000}">
      <formula1>opciones2</formula1>
    </dataValidation>
    <dataValidation type="list" allowBlank="1" showInputMessage="1" showErrorMessage="1" sqref="B32" xr:uid="{00000000-0002-0000-0000-000001000000}">
      <formula1>opciones2</formula1>
    </dataValidation>
    <dataValidation type="list" allowBlank="1" showInputMessage="1" showErrorMessage="1" sqref="B20 B22 B23" xr:uid="{0648B6C7-E3B3-A74B-8D3C-44B16E6109EE}">
      <formula1>opciones2</formula1>
    </dataValidation>
  </dataValidations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2000000}">
          <x14:formula1>
            <xm:f>Hoja2!$B$6:$F$6</xm:f>
          </x14:formula1>
          <xm:sqref>B39</xm:sqref>
        </x14:dataValidation>
        <x14:dataValidation type="list" allowBlank="1" showInputMessage="1" showErrorMessage="1" xr:uid="{00000000-0002-0000-0000-000003000000}">
          <x14:formula1>
            <xm:f>Hoja2!$B$9:$E$9</xm:f>
          </x14:formula1>
          <xm:sqref>B50</xm:sqref>
        </x14:dataValidation>
        <x14:dataValidation type="list" allowBlank="1" showInputMessage="1" showErrorMessage="1" xr:uid="{C687179F-8178-2548-B56E-2AA41BE2B359}">
          <x14:formula1>
            <xm:f>Hoja2!$B$10:$E$10</xm:f>
          </x14:formula1>
          <xm:sqref>B59 B62 B65 B72 B75</xm:sqref>
        </x14:dataValidation>
        <x14:dataValidation type="list" allowBlank="1" showInputMessage="1" showErrorMessage="1" xr:uid="{D6FC82FB-0948-254D-A02B-5977BEE0FBE7}">
          <x14:formula1>
            <xm:f>Hoja2!$B$12:$E$12</xm:f>
          </x14:formula1>
          <xm:sqref>B68</xm:sqref>
        </x14:dataValidation>
        <x14:dataValidation type="list" allowBlank="1" showInputMessage="1" showErrorMessage="1" xr:uid="{437D7764-22F9-874E-8E8F-DFC72A393E63}">
          <x14:formula1>
            <xm:f>Hoja2!$B$11:$D$11</xm:f>
          </x14:formula1>
          <xm:sqref>B78 B82 B85</xm:sqref>
        </x14:dataValidation>
        <x14:dataValidation type="list" allowBlank="1" showInputMessage="1" showErrorMessage="1" xr:uid="{D4E7F01F-B3F7-A94A-9D32-2C569A2CA114}">
          <x14:formula1>
            <xm:f>Hoja2!$B$9:$E$9</xm:f>
          </x14:formula1>
          <xm:sqref>B46</xm:sqref>
        </x14:dataValidation>
        <x14:dataValidation type="list" allowBlank="1" showInputMessage="1" showErrorMessage="1" xr:uid="{F1DA4618-7B63-7B45-B51D-1D56390AD8D8}">
          <x14:formula1>
            <xm:f>Hoja2!$B$9:$E$9</xm:f>
          </x14:formula1>
          <xm:sqref>B42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workbookViewId="0">
      <selection activeCell="H23" sqref="A1:H23"/>
    </sheetView>
  </sheetViews>
  <sheetFormatPr baseColWidth="10" defaultColWidth="10.83203125" defaultRowHeight="16"/>
  <cols>
    <col min="1" max="1" width="10.83203125" style="12"/>
    <col min="2" max="2" width="17.1640625" style="12" customWidth="1"/>
    <col min="3" max="16384" width="10.83203125" style="12"/>
  </cols>
  <sheetData>
    <row r="1" spans="1:9">
      <c r="A1" s="56"/>
      <c r="B1" s="56"/>
      <c r="C1" s="56"/>
      <c r="D1" s="56"/>
      <c r="E1" s="56"/>
      <c r="F1" s="56"/>
      <c r="G1" s="117"/>
      <c r="H1" s="117"/>
    </row>
    <row r="2" spans="1:9">
      <c r="A2" s="56"/>
      <c r="B2" s="56"/>
      <c r="C2" s="56"/>
      <c r="D2" s="56"/>
      <c r="E2" s="56"/>
      <c r="F2" s="56"/>
      <c r="G2" s="56"/>
      <c r="H2" s="117"/>
      <c r="I2" s="62"/>
    </row>
    <row r="3" spans="1:9">
      <c r="A3" s="56"/>
      <c r="B3" s="56"/>
      <c r="C3" s="56"/>
      <c r="D3" s="56"/>
      <c r="E3" s="56"/>
      <c r="F3" s="56"/>
      <c r="G3" s="56"/>
      <c r="H3" s="117"/>
      <c r="I3" s="62"/>
    </row>
    <row r="4" spans="1:9">
      <c r="A4" s="56"/>
      <c r="B4" s="58" t="s">
        <v>18</v>
      </c>
      <c r="C4" s="58" t="s">
        <v>14</v>
      </c>
      <c r="D4" s="58" t="s">
        <v>15</v>
      </c>
      <c r="E4" s="58" t="s">
        <v>16</v>
      </c>
      <c r="F4" s="58" t="s">
        <v>17</v>
      </c>
      <c r="G4" s="56"/>
      <c r="H4" s="117"/>
      <c r="I4" s="62"/>
    </row>
    <row r="5" spans="1:9">
      <c r="A5" s="56"/>
      <c r="B5" s="56" t="s">
        <v>18</v>
      </c>
      <c r="C5" s="58" t="s">
        <v>19</v>
      </c>
      <c r="D5" s="58" t="s">
        <v>20</v>
      </c>
      <c r="E5" s="58" t="s">
        <v>21</v>
      </c>
      <c r="F5" s="58" t="s">
        <v>22</v>
      </c>
      <c r="G5" s="56"/>
      <c r="H5" s="117"/>
      <c r="I5" s="62"/>
    </row>
    <row r="6" spans="1:9">
      <c r="A6" s="56"/>
      <c r="B6" s="56" t="s">
        <v>36</v>
      </c>
      <c r="C6" s="58" t="s">
        <v>23</v>
      </c>
      <c r="D6" s="59" t="s">
        <v>24</v>
      </c>
      <c r="E6" s="59" t="s">
        <v>25</v>
      </c>
      <c r="F6" s="59" t="s">
        <v>26</v>
      </c>
      <c r="G6" s="56"/>
      <c r="H6" s="117"/>
      <c r="I6" s="62"/>
    </row>
    <row r="7" spans="1:9">
      <c r="A7" s="56"/>
      <c r="B7" s="56" t="s">
        <v>18</v>
      </c>
      <c r="C7" s="58" t="s">
        <v>20</v>
      </c>
      <c r="D7" s="58" t="s">
        <v>21</v>
      </c>
      <c r="E7" s="58" t="s">
        <v>22</v>
      </c>
      <c r="F7" s="56"/>
      <c r="G7" s="56"/>
      <c r="H7" s="117"/>
      <c r="I7" s="62"/>
    </row>
    <row r="8" spans="1:9">
      <c r="A8" s="56"/>
      <c r="B8" s="56" t="s">
        <v>18</v>
      </c>
      <c r="C8" s="58" t="s">
        <v>27</v>
      </c>
      <c r="D8" s="58" t="s">
        <v>15</v>
      </c>
      <c r="E8" s="58" t="s">
        <v>16</v>
      </c>
      <c r="F8" s="58" t="s">
        <v>17</v>
      </c>
      <c r="G8" s="56"/>
      <c r="H8" s="117"/>
      <c r="I8" s="62"/>
    </row>
    <row r="9" spans="1:9">
      <c r="A9" s="56"/>
      <c r="B9" s="56" t="s">
        <v>18</v>
      </c>
      <c r="C9" s="58" t="s">
        <v>30</v>
      </c>
      <c r="D9" s="58" t="s">
        <v>21</v>
      </c>
      <c r="E9" s="58" t="s">
        <v>22</v>
      </c>
      <c r="F9" s="56"/>
      <c r="G9" s="56"/>
      <c r="H9" s="117"/>
      <c r="I9" s="62"/>
    </row>
    <row r="10" spans="1:9">
      <c r="A10" s="56"/>
      <c r="B10" s="60" t="s">
        <v>45</v>
      </c>
      <c r="C10" s="56" t="s">
        <v>46</v>
      </c>
      <c r="D10" s="56" t="s">
        <v>47</v>
      </c>
      <c r="E10" s="56" t="s">
        <v>48</v>
      </c>
      <c r="F10" s="56"/>
      <c r="G10" s="56"/>
      <c r="H10" s="117"/>
      <c r="I10" s="62"/>
    </row>
    <row r="11" spans="1:9">
      <c r="A11" s="56"/>
      <c r="B11" s="56" t="s">
        <v>45</v>
      </c>
      <c r="C11" s="56" t="s">
        <v>19</v>
      </c>
      <c r="D11" s="56" t="s">
        <v>49</v>
      </c>
      <c r="E11" s="56"/>
      <c r="F11" s="56"/>
      <c r="G11" s="56"/>
      <c r="H11" s="117"/>
      <c r="I11" s="62"/>
    </row>
    <row r="12" spans="1:9">
      <c r="A12" s="56"/>
      <c r="B12" s="60" t="s">
        <v>45</v>
      </c>
      <c r="C12" s="56" t="s">
        <v>46</v>
      </c>
      <c r="D12" s="61" t="s">
        <v>50</v>
      </c>
      <c r="E12" s="61" t="s">
        <v>51</v>
      </c>
      <c r="F12" s="61"/>
      <c r="G12" s="56"/>
      <c r="H12" s="117"/>
      <c r="I12" s="62"/>
    </row>
    <row r="13" spans="1:9">
      <c r="A13" s="56"/>
      <c r="B13" s="56"/>
      <c r="C13" s="56"/>
      <c r="D13" s="56"/>
      <c r="E13" s="56"/>
      <c r="F13" s="56"/>
      <c r="G13" s="56"/>
      <c r="H13" s="117"/>
      <c r="I13" s="62"/>
    </row>
    <row r="14" spans="1:9">
      <c r="A14" s="56"/>
      <c r="B14" s="56"/>
      <c r="C14" s="56"/>
      <c r="D14" s="56"/>
      <c r="E14" s="56"/>
      <c r="F14" s="56"/>
      <c r="G14" s="56"/>
      <c r="H14" s="117"/>
      <c r="I14" s="62"/>
    </row>
    <row r="15" spans="1:9">
      <c r="A15" s="56"/>
      <c r="B15" s="56"/>
      <c r="C15" s="56"/>
      <c r="D15" s="56"/>
      <c r="E15" s="56"/>
      <c r="F15" s="56"/>
      <c r="G15" s="56"/>
      <c r="H15" s="117"/>
      <c r="I15" s="62"/>
    </row>
    <row r="16" spans="1:9">
      <c r="A16" s="56"/>
      <c r="B16" s="56"/>
      <c r="C16" s="56"/>
      <c r="D16" s="56"/>
      <c r="E16" s="56"/>
      <c r="F16" s="56"/>
      <c r="G16" s="56"/>
      <c r="H16" s="117"/>
      <c r="I16" s="62"/>
    </row>
    <row r="17" spans="1:9">
      <c r="A17" s="56"/>
      <c r="B17" s="56"/>
      <c r="C17" s="56"/>
      <c r="D17" s="56"/>
      <c r="E17" s="56"/>
      <c r="F17" s="56"/>
      <c r="G17" s="56"/>
      <c r="H17" s="117"/>
      <c r="I17" s="62"/>
    </row>
    <row r="18" spans="1:9">
      <c r="A18" s="56"/>
      <c r="B18" s="56"/>
      <c r="C18" s="56"/>
      <c r="D18" s="56"/>
      <c r="E18" s="56"/>
      <c r="F18" s="56"/>
      <c r="G18" s="56"/>
      <c r="H18" s="117"/>
      <c r="I18" s="62"/>
    </row>
    <row r="19" spans="1:9">
      <c r="A19" s="56"/>
      <c r="B19" s="56"/>
      <c r="C19" s="56"/>
      <c r="D19" s="56"/>
      <c r="E19" s="56"/>
      <c r="F19" s="56"/>
      <c r="G19" s="56"/>
      <c r="H19" s="117"/>
      <c r="I19" s="62"/>
    </row>
    <row r="20" spans="1:9">
      <c r="A20" s="56"/>
      <c r="B20" s="56"/>
      <c r="C20" s="56"/>
      <c r="D20" s="56"/>
      <c r="E20" s="56"/>
      <c r="F20" s="56"/>
      <c r="G20" s="56"/>
      <c r="H20" s="117"/>
      <c r="I20" s="62"/>
    </row>
    <row r="21" spans="1:9">
      <c r="A21" s="56"/>
      <c r="B21" s="56"/>
      <c r="C21" s="56"/>
      <c r="D21" s="56"/>
      <c r="E21" s="56"/>
      <c r="F21" s="56"/>
      <c r="G21" s="56"/>
      <c r="H21" s="117"/>
      <c r="I21" s="62"/>
    </row>
    <row r="22" spans="1:9">
      <c r="A22" s="56"/>
      <c r="B22" s="56"/>
      <c r="C22" s="56"/>
      <c r="D22" s="56"/>
      <c r="E22" s="56"/>
      <c r="F22" s="56"/>
      <c r="G22" s="56"/>
      <c r="H22" s="117"/>
      <c r="I22" s="62"/>
    </row>
    <row r="23" spans="1:9">
      <c r="A23" s="56"/>
      <c r="B23" s="56"/>
      <c r="C23" s="56"/>
      <c r="D23" s="56"/>
      <c r="E23" s="56"/>
      <c r="F23" s="56"/>
      <c r="G23" s="56"/>
      <c r="H23" s="117"/>
      <c r="I23" s="62"/>
    </row>
    <row r="24" spans="1:9">
      <c r="A24" s="50"/>
      <c r="B24" s="50"/>
      <c r="C24" s="50"/>
      <c r="D24" s="50"/>
      <c r="E24" s="50"/>
      <c r="F24" s="50"/>
      <c r="G24" s="50"/>
      <c r="H24" s="62"/>
      <c r="I24" s="62"/>
    </row>
    <row r="25" spans="1:9">
      <c r="A25" s="50"/>
      <c r="B25" s="50"/>
      <c r="C25" s="50"/>
      <c r="D25" s="50"/>
      <c r="E25" s="50"/>
      <c r="F25" s="50"/>
      <c r="G25" s="50"/>
      <c r="H25" s="62"/>
      <c r="I25" s="62"/>
    </row>
    <row r="26" spans="1:9">
      <c r="A26" s="50"/>
      <c r="B26" s="50"/>
      <c r="C26" s="50"/>
      <c r="D26" s="50"/>
      <c r="E26" s="50"/>
      <c r="F26" s="50"/>
      <c r="G26" s="50"/>
      <c r="H26" s="62"/>
      <c r="I26" s="62"/>
    </row>
    <row r="27" spans="1:9">
      <c r="A27" s="50"/>
      <c r="B27" s="50"/>
      <c r="C27" s="50"/>
      <c r="D27" s="50"/>
      <c r="E27" s="50"/>
      <c r="F27" s="50"/>
      <c r="G27" s="50"/>
      <c r="H27" s="62"/>
      <c r="I27" s="62"/>
    </row>
    <row r="28" spans="1:9">
      <c r="A28" s="50"/>
      <c r="B28" s="50"/>
      <c r="C28" s="50"/>
      <c r="D28" s="50"/>
      <c r="E28" s="50"/>
      <c r="F28" s="50"/>
      <c r="G28" s="50"/>
      <c r="H28" s="62"/>
      <c r="I28" s="62"/>
    </row>
    <row r="29" spans="1:9">
      <c r="A29" s="50"/>
      <c r="B29" s="50"/>
      <c r="C29" s="50"/>
      <c r="D29" s="50"/>
      <c r="E29" s="50"/>
      <c r="F29" s="50"/>
      <c r="G29" s="50"/>
      <c r="H29" s="62"/>
      <c r="I29" s="62"/>
    </row>
    <row r="30" spans="1:9">
      <c r="A30" s="50"/>
      <c r="B30" s="50"/>
      <c r="C30" s="50"/>
      <c r="D30" s="50"/>
      <c r="E30" s="50"/>
      <c r="F30" s="50"/>
      <c r="G30" s="50"/>
      <c r="H30" s="62"/>
      <c r="I30" s="62"/>
    </row>
    <row r="31" spans="1:9">
      <c r="A31" s="50"/>
      <c r="B31" s="50"/>
      <c r="C31" s="50"/>
      <c r="D31" s="50"/>
      <c r="E31" s="50"/>
      <c r="F31" s="50"/>
      <c r="G31" s="50"/>
      <c r="H31" s="62"/>
      <c r="I31" s="62"/>
    </row>
    <row r="32" spans="1:9">
      <c r="A32" s="50"/>
      <c r="B32" s="50"/>
      <c r="C32" s="50"/>
      <c r="D32" s="50"/>
      <c r="E32" s="50"/>
      <c r="F32" s="50"/>
      <c r="G32" s="50"/>
      <c r="H32" s="62"/>
      <c r="I32" s="62"/>
    </row>
    <row r="33" spans="1:9">
      <c r="A33" s="50"/>
      <c r="B33" s="50"/>
      <c r="C33" s="50"/>
      <c r="D33" s="50"/>
      <c r="E33" s="50"/>
      <c r="F33" s="50"/>
      <c r="G33" s="50"/>
      <c r="H33" s="62"/>
      <c r="I33" s="62"/>
    </row>
    <row r="34" spans="1:9">
      <c r="A34" s="50"/>
      <c r="B34" s="50"/>
      <c r="C34" s="50"/>
      <c r="D34" s="50"/>
      <c r="E34" s="50"/>
      <c r="F34" s="50"/>
      <c r="G34" s="50"/>
      <c r="H34" s="62"/>
      <c r="I34" s="62"/>
    </row>
    <row r="35" spans="1:9">
      <c r="A35" s="50"/>
      <c r="B35" s="50"/>
      <c r="C35" s="50"/>
      <c r="D35" s="50"/>
      <c r="E35" s="50"/>
      <c r="F35" s="50"/>
      <c r="G35" s="50"/>
      <c r="H35" s="62"/>
      <c r="I35" s="62"/>
    </row>
    <row r="36" spans="1:9">
      <c r="A36" s="50"/>
      <c r="B36" s="50"/>
      <c r="C36" s="50"/>
      <c r="D36" s="50"/>
      <c r="E36" s="50"/>
      <c r="F36" s="50"/>
      <c r="G36" s="50"/>
      <c r="H36" s="62"/>
      <c r="I36" s="62"/>
    </row>
    <row r="37" spans="1:9">
      <c r="A37" s="50"/>
      <c r="B37" s="50"/>
      <c r="C37" s="50"/>
      <c r="D37" s="50"/>
      <c r="E37" s="50"/>
      <c r="F37" s="50"/>
      <c r="G37" s="50"/>
      <c r="H37" s="62"/>
      <c r="I37" s="62"/>
    </row>
    <row r="38" spans="1:9">
      <c r="A38" s="50"/>
      <c r="B38" s="50"/>
      <c r="C38" s="50"/>
      <c r="D38" s="50"/>
      <c r="E38" s="50"/>
      <c r="F38" s="50"/>
    </row>
    <row r="39" spans="1:9">
      <c r="A39" s="50"/>
      <c r="B39" s="50"/>
      <c r="C39" s="50"/>
      <c r="D39" s="50"/>
      <c r="E39" s="50"/>
      <c r="F39" s="50"/>
    </row>
    <row r="40" spans="1:9">
      <c r="A40" s="50"/>
      <c r="B40" s="50"/>
      <c r="C40" s="50"/>
      <c r="D40" s="50"/>
      <c r="E40" s="50"/>
      <c r="F40" s="50"/>
    </row>
    <row r="41" spans="1:9">
      <c r="A41" s="50"/>
      <c r="B41" s="50"/>
      <c r="C41" s="50"/>
      <c r="D41" s="50"/>
      <c r="E41" s="50"/>
      <c r="F41" s="50"/>
    </row>
    <row r="42" spans="1:9">
      <c r="A42" s="50"/>
      <c r="B42" s="50"/>
      <c r="C42" s="50"/>
      <c r="D42" s="50"/>
      <c r="E42" s="50"/>
      <c r="F42" s="50"/>
    </row>
    <row r="43" spans="1:9">
      <c r="A43" s="50"/>
      <c r="B43" s="50"/>
      <c r="C43" s="50"/>
      <c r="D43" s="50"/>
      <c r="E43" s="50"/>
      <c r="F43" s="50"/>
    </row>
    <row r="44" spans="1:9">
      <c r="A44" s="50"/>
      <c r="B44" s="50"/>
      <c r="C44" s="50"/>
      <c r="D44" s="50"/>
      <c r="E44" s="50"/>
      <c r="F44" s="50"/>
    </row>
    <row r="45" spans="1:9">
      <c r="A45" s="50"/>
      <c r="B45" s="50"/>
      <c r="C45" s="50"/>
      <c r="D45" s="50"/>
      <c r="E45" s="50"/>
      <c r="F45" s="50"/>
    </row>
    <row r="46" spans="1:9">
      <c r="A46" s="50"/>
      <c r="B46" s="50"/>
      <c r="C46" s="50"/>
      <c r="D46" s="50"/>
      <c r="E46" s="50"/>
      <c r="F46" s="50"/>
    </row>
    <row r="47" spans="1:9">
      <c r="A47" s="50"/>
      <c r="B47" s="50"/>
      <c r="C47" s="50"/>
      <c r="D47" s="50"/>
      <c r="E47" s="50"/>
      <c r="F47" s="50"/>
    </row>
    <row r="48" spans="1:9">
      <c r="A48" s="50"/>
      <c r="B48" s="50"/>
      <c r="C48" s="50"/>
      <c r="D48" s="50"/>
      <c r="E48" s="50"/>
      <c r="F48" s="50"/>
    </row>
    <row r="49" spans="1:6">
      <c r="A49" s="50"/>
      <c r="B49" s="50"/>
      <c r="C49" s="50"/>
      <c r="D49" s="50"/>
      <c r="E49" s="50"/>
      <c r="F49" s="50"/>
    </row>
  </sheetData>
  <sheetProtection algorithmName="SHA-512" hashValue="/FlT976I28N7xYVjhHm66FSWvB0uuYd3FjzM4w+48YQ+KzYvG4lrxJE71BTSITzdE6jOYO/2VlpB7nGDMhsTqg==" saltValue="3SatF6c4T9yw1lx4KYmQpw==" spinCount="100000"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Hoja1</vt:lpstr>
      <vt:lpstr>Hoja2</vt:lpstr>
      <vt:lpstr>opciones1</vt:lpstr>
      <vt:lpstr>opciones2</vt:lpstr>
      <vt:lpstr>opciones3</vt:lpstr>
      <vt:lpstr>opciones4</vt:lpstr>
      <vt:lpstr>opciones5</vt:lpstr>
      <vt:lpstr>opciones6</vt:lpstr>
      <vt:lpstr>opciones7</vt:lpstr>
    </vt:vector>
  </TitlesOfParts>
  <Company>Universidad de los Andes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García</dc:creator>
  <cp:lastModifiedBy>Microsoft Office User</cp:lastModifiedBy>
  <dcterms:created xsi:type="dcterms:W3CDTF">2017-03-07T17:07:03Z</dcterms:created>
  <dcterms:modified xsi:type="dcterms:W3CDTF">2020-08-04T16:51:05Z</dcterms:modified>
</cp:coreProperties>
</file>