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11\AC\Temp\"/>
    </mc:Choice>
  </mc:AlternateContent>
  <xr:revisionPtr revIDLastSave="1575" documentId="13_ncr:1_{5932179D-E0D2-0844-BCD9-1B5B01AEE6E1}" xr6:coauthVersionLast="45" xr6:coauthVersionMax="45" xr10:uidLastSave="{F34A17D4-9C8A-4130-B8BA-D1D66EDAF841}"/>
  <bookViews>
    <workbookView xWindow="0" yWindow="465" windowWidth="28800" windowHeight="17535" activeTab="5" xr2:uid="{00000000-000D-0000-FFFF-FFFF00000000}"/>
  </bookViews>
  <sheets>
    <sheet name="Pieza Periodística" sheetId="6" r:id="rId1"/>
    <sheet name="Narrativa Digital" sheetId="7" r:id="rId2"/>
    <sheet name="Herramienta Digital" sheetId="11" r:id="rId3"/>
    <sheet name="Prototipo" sheetId="10" r:id="rId4"/>
    <sheet name="Archivo Digital" sheetId="8" r:id="rId5"/>
    <sheet name="Curaduría_de_narrativa_medios" sheetId="9" r:id="rId6"/>
    <sheet name="Categorías (NO BORRAR)" sheetId="4" r:id="rId7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7" l="1"/>
  <c r="Z3" i="7"/>
  <c r="Z5" i="7"/>
  <c r="V5" i="7"/>
  <c r="U5" i="7"/>
  <c r="Y5" i="7" s="1"/>
  <c r="T5" i="7"/>
  <c r="X5" i="7" s="1"/>
  <c r="S5" i="7"/>
  <c r="V4" i="7"/>
  <c r="U4" i="7"/>
  <c r="Y4" i="7" s="1"/>
  <c r="T4" i="7"/>
  <c r="X4" i="7" s="1"/>
  <c r="S4" i="7"/>
  <c r="W5" i="7" l="1"/>
  <c r="W4" i="7"/>
  <c r="I2" i="9"/>
  <c r="Y4" i="6" l="1"/>
  <c r="X4" i="6"/>
  <c r="W4" i="6"/>
  <c r="V4" i="6"/>
  <c r="U4" i="6"/>
  <c r="T4" i="6"/>
  <c r="S4" i="6"/>
  <c r="S3" i="6"/>
  <c r="W5" i="6"/>
  <c r="V7" i="6" l="1"/>
  <c r="U7" i="6"/>
  <c r="Y7" i="6" s="1"/>
  <c r="T7" i="6"/>
  <c r="X7" i="6" s="1"/>
  <c r="S7" i="6"/>
  <c r="W7" i="6" s="1"/>
  <c r="V6" i="6"/>
  <c r="U6" i="6"/>
  <c r="Y6" i="6" s="1"/>
  <c r="T6" i="6"/>
  <c r="X6" i="6" s="1"/>
  <c r="S6" i="6"/>
  <c r="W6" i="6" s="1"/>
  <c r="V5" i="6"/>
  <c r="U5" i="6"/>
  <c r="Y5" i="6" s="1"/>
  <c r="T5" i="6"/>
  <c r="X5" i="6" s="1"/>
  <c r="S5" i="6"/>
  <c r="V3" i="11" l="1"/>
  <c r="U3" i="11"/>
  <c r="Y3" i="11" s="1"/>
  <c r="T3" i="11"/>
  <c r="X3" i="11" s="1"/>
  <c r="S3" i="11"/>
  <c r="W3" i="11" s="1"/>
  <c r="Q2" i="11"/>
  <c r="O2" i="11"/>
  <c r="M2" i="11"/>
  <c r="K2" i="11"/>
  <c r="I2" i="11"/>
  <c r="G2" i="11"/>
  <c r="E2" i="11"/>
  <c r="C2" i="11"/>
  <c r="Q1" i="11"/>
  <c r="O1" i="11"/>
  <c r="M1" i="11"/>
  <c r="K1" i="11"/>
  <c r="I1" i="11"/>
  <c r="G1" i="11"/>
  <c r="E1" i="11"/>
  <c r="C1" i="11"/>
  <c r="V3" i="10"/>
  <c r="U3" i="10"/>
  <c r="Y3" i="10" s="1"/>
  <c r="T3" i="10"/>
  <c r="X3" i="10" s="1"/>
  <c r="S3" i="10"/>
  <c r="W3" i="10" s="1"/>
  <c r="Q2" i="10"/>
  <c r="O2" i="10"/>
  <c r="M2" i="10"/>
  <c r="K2" i="10"/>
  <c r="I2" i="10"/>
  <c r="G2" i="10"/>
  <c r="E2" i="10"/>
  <c r="C2" i="10"/>
  <c r="Q1" i="10"/>
  <c r="O1" i="10"/>
  <c r="M1" i="10"/>
  <c r="K1" i="10"/>
  <c r="I1" i="10"/>
  <c r="G1" i="10"/>
  <c r="E1" i="10"/>
  <c r="C1" i="10"/>
  <c r="V3" i="9"/>
  <c r="U3" i="9"/>
  <c r="Y3" i="9" s="1"/>
  <c r="T3" i="9"/>
  <c r="X3" i="9" s="1"/>
  <c r="S3" i="9"/>
  <c r="W3" i="9" s="1"/>
  <c r="Q2" i="9"/>
  <c r="O2" i="9"/>
  <c r="M2" i="9"/>
  <c r="K2" i="9"/>
  <c r="G2" i="9"/>
  <c r="E2" i="9"/>
  <c r="C2" i="9"/>
  <c r="Q1" i="9"/>
  <c r="O1" i="9"/>
  <c r="M1" i="9"/>
  <c r="K1" i="9"/>
  <c r="I1" i="9"/>
  <c r="G1" i="9"/>
  <c r="E1" i="9"/>
  <c r="C1" i="9"/>
  <c r="V3" i="8"/>
  <c r="U3" i="8"/>
  <c r="Y3" i="8" s="1"/>
  <c r="T3" i="8"/>
  <c r="X3" i="8" s="1"/>
  <c r="S3" i="8"/>
  <c r="W3" i="8" s="1"/>
  <c r="Q2" i="8"/>
  <c r="O2" i="8"/>
  <c r="M2" i="8"/>
  <c r="K2" i="8"/>
  <c r="I2" i="8"/>
  <c r="G2" i="8"/>
  <c r="E2" i="8"/>
  <c r="C2" i="8"/>
  <c r="Q1" i="8"/>
  <c r="O1" i="8"/>
  <c r="M1" i="8"/>
  <c r="K1" i="8"/>
  <c r="I1" i="8"/>
  <c r="G1" i="8"/>
  <c r="E1" i="8"/>
  <c r="C1" i="8"/>
  <c r="V3" i="7"/>
  <c r="U3" i="7"/>
  <c r="Y3" i="7" s="1"/>
  <c r="T3" i="7"/>
  <c r="X3" i="7" s="1"/>
  <c r="S3" i="7"/>
  <c r="W3" i="7" s="1"/>
  <c r="Q2" i="7"/>
  <c r="O2" i="7"/>
  <c r="M2" i="7"/>
  <c r="K2" i="7"/>
  <c r="I2" i="7"/>
  <c r="G2" i="7"/>
  <c r="E2" i="7"/>
  <c r="C2" i="7"/>
  <c r="Q1" i="7"/>
  <c r="O1" i="7"/>
  <c r="M1" i="7"/>
  <c r="K1" i="7"/>
  <c r="I1" i="7"/>
  <c r="G1" i="7"/>
  <c r="E1" i="7"/>
  <c r="C1" i="7"/>
  <c r="V3" i="6"/>
  <c r="W3" i="6" s="1"/>
  <c r="U3" i="6"/>
  <c r="Y3" i="6" s="1"/>
  <c r="T3" i="6"/>
  <c r="X3" i="6" s="1"/>
  <c r="Q2" i="6" l="1"/>
  <c r="Q1" i="6"/>
  <c r="O2" i="6"/>
  <c r="O1" i="6"/>
  <c r="M2" i="6"/>
  <c r="M1" i="6"/>
  <c r="K2" i="6"/>
  <c r="K1" i="6"/>
  <c r="I2" i="6"/>
  <c r="I1" i="6"/>
  <c r="G2" i="6"/>
  <c r="G1" i="6"/>
  <c r="E2" i="6"/>
  <c r="E1" i="6"/>
  <c r="C2" i="6"/>
  <c r="C1" i="6"/>
</calcChain>
</file>

<file path=xl/sharedStrings.xml><?xml version="1.0" encoding="utf-8"?>
<sst xmlns="http://schemas.openxmlformats.org/spreadsheetml/2006/main" count="288" uniqueCount="108">
  <si>
    <t>CONTEO</t>
  </si>
  <si>
    <t>RESULTADO</t>
  </si>
  <si>
    <t>Descripción</t>
  </si>
  <si>
    <t>Título</t>
  </si>
  <si>
    <t>Explicación</t>
  </si>
  <si>
    <t>A</t>
  </si>
  <si>
    <t>B</t>
  </si>
  <si>
    <t>C</t>
  </si>
  <si>
    <t>N/A</t>
  </si>
  <si>
    <t xml:space="preserve">Cobija lo propio del oficio del periodismo, en sus géneros (crónica, reportaje, entrevista, opinión, noticia, híbridos, etc.)y en diferentes formatos y lenguajes del área. </t>
  </si>
  <si>
    <t>DEMO</t>
  </si>
  <si>
    <t>A. Medio/plataforma ampliamente prominente</t>
  </si>
  <si>
    <t>A. Exigencia alta</t>
  </si>
  <si>
    <t>A. Categoría alta</t>
  </si>
  <si>
    <t>A. Articulación alta con agenda de medios / agenda académica</t>
  </si>
  <si>
    <t>A. Largo plazo</t>
  </si>
  <si>
    <t>A. Cumple con los tres ejes</t>
  </si>
  <si>
    <t>A. Trayectoria/prestigio alto</t>
  </si>
  <si>
    <t>Reportaje multimedia</t>
  </si>
  <si>
    <t>Siete horas de angustia en La Modelo</t>
  </si>
  <si>
    <t>B. Medio/plataforma prominente</t>
  </si>
  <si>
    <t>No Aplica</t>
  </si>
  <si>
    <t>B. Cumple con dos de los ejes</t>
  </si>
  <si>
    <t>Documental radio</t>
  </si>
  <si>
    <t>Doctor: ¿Esto es normal? (partes 1 y 2)</t>
  </si>
  <si>
    <t>Emitido en Radio Ambulante, la primera plataforma para podcast en ese momento</t>
  </si>
  <si>
    <t>Más de un año de trabajo, aprendizaje con el equipo de RA</t>
  </si>
  <si>
    <t>Premio Simon Bolivar, entre otros. Cofinanciacion con RA</t>
  </si>
  <si>
    <t>B. Articulación media con agenda de medios / agenda académica</t>
  </si>
  <si>
    <t>un tema de media importancia en los medios</t>
  </si>
  <si>
    <t>formato magazín que sigue siendo válido después de varios meses</t>
  </si>
  <si>
    <t>RA y estudiante egresado de Maestría + 070</t>
  </si>
  <si>
    <t>B. Trayectoria/prestigio medio</t>
  </si>
  <si>
    <t>Ha sido presentado en premios y eventos</t>
  </si>
  <si>
    <t>Reportaje radio</t>
  </si>
  <si>
    <t>El boom del turismo en Cuba</t>
  </si>
  <si>
    <t>RFI en español</t>
  </si>
  <si>
    <t>B. Exigencia media</t>
  </si>
  <si>
    <t>Más de un mes de trabajo, permite seguir ejerciendo el género</t>
  </si>
  <si>
    <t>C. Categoría baja</t>
  </si>
  <si>
    <t>co financiación RFI</t>
  </si>
  <si>
    <t>C. Articulación baja con agenda de medios /agenda académica</t>
  </si>
  <si>
    <t>tema poco presente en los medios</t>
  </si>
  <si>
    <t>B. Mediano plazo</t>
  </si>
  <si>
    <t>Un reportaje que se puede escuchar aún unos meses después de su emisión</t>
  </si>
  <si>
    <t>Reseña escrita</t>
  </si>
  <si>
    <t>10 mandamientos para un periodista que cubre a Obama en Cuba</t>
  </si>
  <si>
    <t>C. Medio/plataforma en proceso de reconocimiento, pero promisorio en el ecosistema de medios y de narrativas</t>
  </si>
  <si>
    <t>070</t>
  </si>
  <si>
    <t>C. Exigencia baja</t>
  </si>
  <si>
    <t>reseña sobre experiencia de periodista en Cuba</t>
  </si>
  <si>
    <t xml:space="preserve">C. Corto plazo </t>
  </si>
  <si>
    <t>C. Cumple con uno de los ejes</t>
  </si>
  <si>
    <t>Aplicación de los 1o mandamientos</t>
  </si>
  <si>
    <t xml:space="preserve">Incluye las mezclas narrativas que cuentan una historia, un relato, sea de ficción, no ficción o hibrído, en plataformas de internet. </t>
  </si>
  <si>
    <t xml:space="preserve">Considera la producción de el sofware, el hardware y la experimentación ténica y tecnológica alrededor de un proyecto periodístico o narrativo de investigación y/o creación. </t>
  </si>
  <si>
    <t>Incluye muestras de los estadios de eaboración de un proyecto periodístico o narrativo que requiere de futuras fases de producción y/o financiación.</t>
  </si>
  <si>
    <t>Cobija la recuperación, la curaduría y el tratamiento crítico de elementos (datos y/o colecciones) alrededor de una narrativa y/o relato de actualidad o de trayectoria histórica de relevancia para nuestra área, bien sea cutlural, social o política, en una plataforma de internet.</t>
  </si>
  <si>
    <t xml:space="preserve">Considera la agregación crítica de objetos típicos de los entornos digitales y mediáticos como memes, tuits, entradas, todos los “indeterminados”, pero llenos de contenido y vitalidad comunicativa digital contemporánea; incluye la composición de un relato/narrativa con estos elementos. </t>
  </si>
  <si>
    <t>PRODUCCIÓN - CEPER</t>
  </si>
  <si>
    <t>CIRCULACIÓN</t>
  </si>
  <si>
    <t>ENVERGADURA</t>
  </si>
  <si>
    <t>DISTINCIONES</t>
  </si>
  <si>
    <t>IMPACTO</t>
  </si>
  <si>
    <t>VIGENCIA Y CONTRIBUCIÓN</t>
  </si>
  <si>
    <t xml:space="preserve">EXPERIMENTACIÓN </t>
  </si>
  <si>
    <t>VINCULACIÓN</t>
  </si>
  <si>
    <t xml:space="preserve">SOCIALIZACIÓN Y VISIBILIDAD </t>
  </si>
  <si>
    <t>Tipo de reconocimiento del medio o plataforma donde se publica trabajo</t>
  </si>
  <si>
    <t>Nivel de exigencia de trabajo para llegar al producto / Curva de aprendizaje del creador (¿se exigió en términos de aprendizaje para la cencepción y elaboracón de la pieza?)</t>
  </si>
  <si>
    <t>Premios, reconocimientos y financiación nacionales, internacionales y/o locales</t>
  </si>
  <si>
    <t>Grado de articulación con la conversación política, cultural, económica, social, ambiental, académica y/o con comunidades extendidas</t>
  </si>
  <si>
    <t>Longevidad / Duración en tiempo de su utilidad</t>
  </si>
  <si>
    <t xml:space="preserve"> Exploración en los ejes 1) narrativo, 2) conceptual y 3) formato/lenguaje</t>
  </si>
  <si>
    <t>Vínculo con programas académicos y/o grupos de investigación, considerando los ejes  1) inclusión de estudiantes, 2) instituciones y   3) redes  interdisciplinares</t>
  </si>
  <si>
    <t>Participación en eventos como festivales, exposiciones, muestras, congresos, coloquios, etc. (medición establecida por el prestigio y trayectoria del evento/espacio)</t>
  </si>
  <si>
    <t xml:space="preserve">Producción periodística y narrativa </t>
  </si>
  <si>
    <t>B. Categoría media</t>
  </si>
  <si>
    <t>C. Trayectoria/prestigio bajo</t>
  </si>
  <si>
    <t xml:space="preserve">Equivalencias </t>
  </si>
  <si>
    <t xml:space="preserve">_x000D_
A: 70 a 100%_x000D_
</t>
  </si>
  <si>
    <t>B: 40 a 70%</t>
  </si>
  <si>
    <t>C: 0 a 40%</t>
  </si>
  <si>
    <t>Creación preiodistica (en medios digitales o análogos, incluye, escritural, sonoro, audiovisual o digital)</t>
  </si>
  <si>
    <t>Creación Digital (incluye todos los lenguajes)</t>
  </si>
  <si>
    <t>ALTA dimensión del proyecto (Diseño conceptial, formal, experimentación y recepción)</t>
  </si>
  <si>
    <t>Impacto</t>
  </si>
  <si>
    <t>MEDIA  dimensión del proyecto (Diseño conceptial, formal, experimentación y recepción)</t>
  </si>
  <si>
    <t>BAJA dimensión del proyecto (Diseño conceptial, formal, experimentación y recepción)</t>
  </si>
  <si>
    <t>Archivo cultural o histórico (Curar base de datos o colección de objetos en una plataforma)</t>
  </si>
  <si>
    <t>Alta consulta e impacto en su uso.</t>
  </si>
  <si>
    <t>Socializa</t>
  </si>
  <si>
    <t>Consulta media</t>
  </si>
  <si>
    <t>Sólo de uso interno al autor para su investigación.</t>
  </si>
  <si>
    <t xml:space="preserve">Curaduria o edición </t>
  </si>
  <si>
    <t xml:space="preserve">ALTO PROYECTO (Aspectos conceptuales y metodológicos; Aspectos formales, procesuales o de interacción; Dimensión del proyecto; Circulación y recepción)  </t>
  </si>
  <si>
    <t>Impacto/Socializa</t>
  </si>
  <si>
    <t xml:space="preserve">MEDIO PROYECTO (Aspectos conceptuales y metodológicos; Aspectos formales, procesuales o de interacción; Dimensión del proyecto; Circulación y recepción)  </t>
  </si>
  <si>
    <t xml:space="preserve">BAJO PROYECTO (Aspectos conceptuales y metodológicos; Aspectos formales, procesuales o de interacción; Dimensión del proyecto; Circulación y recepción)  </t>
  </si>
  <si>
    <t>Prototipo (Producto que se publica pero requieren futuras fases de producción o financiación.)</t>
  </si>
  <si>
    <t>Alta complejidad formal, conceptual y metodologica</t>
  </si>
  <si>
    <t>Media compljidad formal, conceptual y metodologica</t>
  </si>
  <si>
    <t>Sólo ha desarrollado una de los criterios (formal, conceptual o metodologica)</t>
  </si>
  <si>
    <t>Herramienta Digital (software, hardware para creación o investigación)</t>
  </si>
  <si>
    <t>Útil para otros o herramienta clave para futuros proyectos del autor (circulación libre, comercial o interno a la universidad)</t>
  </si>
  <si>
    <t>Experimentación</t>
  </si>
  <si>
    <t>Uso especifico a un proyecto, sin distribución.</t>
  </si>
  <si>
    <t>Donde su uso es de complejidad básica.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</si>
</sst>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rgb="FF000000"/>
      <name val="Verdana"/>
    </font>
    <font>
      <sz val="12"/>
      <name val="Verdana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424242"/>
      <name val="Calibri"/>
      <family val="2"/>
    </font>
    <font>
      <sz val="8"/>
      <color rgb="FF3F3F3F"/>
      <name val="Calibri"/>
      <family val="2"/>
    </font>
    <font>
      <sz val="9"/>
      <color rgb="FF424242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</font>
    <font>
      <sz val="8"/>
      <name val="Calibri"/>
      <family val="2"/>
    </font>
    <font>
      <sz val="8"/>
      <color theme="1" tint="0.249977111117893"/>
      <name val="Calibri"/>
      <family val="2"/>
    </font>
    <font>
      <b/>
      <sz val="8"/>
      <color rgb="FF000000"/>
      <name val="Calibri"/>
    </font>
    <font>
      <sz val="8"/>
      <name val="Calibri"/>
    </font>
    <font>
      <sz val="8"/>
      <color rgb="FF000000"/>
      <name val="Verdana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12"/>
      <color rgb="FFFF0000"/>
      <name val="Verdana"/>
      <family val="2"/>
    </font>
    <font>
      <u/>
      <sz val="12"/>
      <color rgb="FF000000"/>
      <name val="Verdana"/>
    </font>
    <font>
      <u/>
      <sz val="8"/>
      <color rgb="FF000000"/>
      <name val="Calibri"/>
      <family val="2"/>
    </font>
    <font>
      <sz val="12"/>
      <color rgb="FF000000"/>
      <name val="Calibri"/>
    </font>
    <font>
      <b/>
      <sz val="10"/>
      <color rgb="FF000000"/>
      <name val="Calibri"/>
    </font>
    <font>
      <i/>
      <sz val="8"/>
      <color rgb="FF000000"/>
      <name val="Calibri"/>
    </font>
    <font>
      <i/>
      <sz val="12"/>
      <color rgb="FF000000"/>
      <name val="Calibri"/>
    </font>
    <font>
      <i/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5FEFA"/>
        <bgColor rgb="FFF5FEFA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" fillId="7" borderId="1" xfId="0" applyFont="1" applyFill="1" applyBorder="1" applyAlignment="1">
      <alignment vertical="center" wrapText="1"/>
    </xf>
    <xf numFmtId="0" fontId="11" fillId="11" borderId="7" xfId="0" applyFont="1" applyFill="1" applyBorder="1" applyAlignment="1">
      <alignment vertical="top" wrapText="1"/>
    </xf>
    <xf numFmtId="0" fontId="11" fillId="11" borderId="5" xfId="0" applyFont="1" applyFill="1" applyBorder="1" applyAlignment="1">
      <alignment vertical="top" wrapText="1"/>
    </xf>
    <xf numFmtId="0" fontId="11" fillId="11" borderId="11" xfId="0" applyFont="1" applyFill="1" applyBorder="1" applyAlignment="1">
      <alignment vertical="top" wrapText="1"/>
    </xf>
    <xf numFmtId="0" fontId="11" fillId="8" borderId="7" xfId="0" applyFont="1" applyFill="1" applyBorder="1" applyAlignment="1">
      <alignment vertical="top" wrapText="1"/>
    </xf>
    <xf numFmtId="0" fontId="11" fillId="10" borderId="7" xfId="0" applyFont="1" applyFill="1" applyBorder="1" applyAlignment="1">
      <alignment vertical="top" wrapText="1"/>
    </xf>
    <xf numFmtId="0" fontId="11" fillId="10" borderId="5" xfId="0" applyFont="1" applyFill="1" applyBorder="1" applyAlignment="1">
      <alignment vertical="top" wrapText="1"/>
    </xf>
    <xf numFmtId="0" fontId="11" fillId="10" borderId="11" xfId="0" applyFont="1" applyFill="1" applyBorder="1" applyAlignment="1">
      <alignment vertical="top" wrapText="1"/>
    </xf>
    <xf numFmtId="0" fontId="11" fillId="9" borderId="5" xfId="0" applyFont="1" applyFill="1" applyBorder="1" applyAlignment="1">
      <alignment vertical="top" wrapText="1"/>
    </xf>
    <xf numFmtId="0" fontId="11" fillId="9" borderId="11" xfId="0" applyFont="1" applyFill="1" applyBorder="1" applyAlignment="1">
      <alignment vertical="top" wrapText="1"/>
    </xf>
    <xf numFmtId="1" fontId="14" fillId="5" borderId="5" xfId="0" applyNumberFormat="1" applyFont="1" applyFill="1" applyBorder="1" applyAlignment="1">
      <alignment horizontal="left" vertical="center" wrapText="1"/>
    </xf>
    <xf numFmtId="1" fontId="2" fillId="6" borderId="2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1" fontId="4" fillId="6" borderId="8" xfId="0" applyNumberFormat="1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center" wrapText="1"/>
    </xf>
    <xf numFmtId="0" fontId="17" fillId="0" borderId="4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4" fillId="6" borderId="17" xfId="0" applyFont="1" applyFill="1" applyBorder="1" applyAlignment="1">
      <alignment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vertical="center" wrapText="1"/>
    </xf>
    <xf numFmtId="0" fontId="13" fillId="0" borderId="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4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11" borderId="19" xfId="0" applyNumberFormat="1" applyFont="1" applyFill="1" applyBorder="1" applyAlignment="1">
      <alignment horizontal="center" vertical="center" wrapText="1"/>
    </xf>
    <xf numFmtId="49" fontId="8" fillId="11" borderId="16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8" fillId="6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10" fontId="20" fillId="0" borderId="33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" fontId="2" fillId="6" borderId="33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1" fontId="3" fillId="6" borderId="16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11" fillId="4" borderId="7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15" fillId="3" borderId="5" xfId="0" applyNumberFormat="1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2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68F0-3E05-4169-821C-F27CC294BFC9}">
  <dimension ref="A1:AJ11"/>
  <sheetViews>
    <sheetView workbookViewId="0">
      <selection activeCell="A3" sqref="A3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</cols>
  <sheetData>
    <row r="1" spans="1:36" s="1" customFormat="1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  <c r="Z1" s="2"/>
    </row>
    <row r="2" spans="1:3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/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4" customFormat="1" ht="101.25">
      <c r="A3" s="65" t="s">
        <v>9</v>
      </c>
      <c r="B3" s="89" t="s">
        <v>10</v>
      </c>
      <c r="C3" s="67" t="s">
        <v>11</v>
      </c>
      <c r="D3" s="68"/>
      <c r="E3" s="67" t="s">
        <v>12</v>
      </c>
      <c r="F3" s="68"/>
      <c r="G3" s="67" t="s">
        <v>13</v>
      </c>
      <c r="H3" s="69"/>
      <c r="I3" s="70" t="s">
        <v>14</v>
      </c>
      <c r="J3" s="68"/>
      <c r="K3" s="71" t="s">
        <v>15</v>
      </c>
      <c r="L3" s="68"/>
      <c r="M3" s="71" t="s">
        <v>16</v>
      </c>
      <c r="N3" s="68"/>
      <c r="O3" s="75" t="s">
        <v>16</v>
      </c>
      <c r="P3" s="68"/>
      <c r="Q3" s="76" t="s">
        <v>17</v>
      </c>
      <c r="R3" s="68"/>
      <c r="S3" s="77">
        <f>SUM(IF(LEFT(C3,1)="A",1,0),IF(LEFT(E3,1)="A",1,0),IF(LEFT(G3,1)="A",1,0),IF(LEFT(I3,1)="A",1,0),IF(LEFT(K3,1)="A",1,0),IF(LEFT(M3,1)="A",1,0),IF(LEFT(O3,1)="A",1,0),IF(LEFT(Q3,1)="A",1,0))</f>
        <v>8</v>
      </c>
      <c r="T3" s="78">
        <f>SUM(IF(LEFT(C3,1)="B",1,0),IF(LEFT(E3,1)="B",1,0),IF(LEFT(G3,1)="B",1,0),IF(LEFT(I3,1)="B",1,0),IF(LEFT(K3,1)="B",1,0),IF(LEFT(M3,1)="B",1,0),IF(LEFT(O3,1)="B",1,0),IF(LEFT(Q3,1)="B",1,0))</f>
        <v>0</v>
      </c>
      <c r="U3" s="78">
        <f>SUM(IF(LEFT(C3,1)="C",1,0),IF(LEFT(E3,1)="C",1,0),IF(LEFT(G3,1)="C",1,0),IF(LEFT(I3,1)="C",1,0),IF(LEFT(K3,1)="C",1,0),IF(LEFT(M3,1)="C",1,0),IF(LEFT(O3,1)="C",1,0),IF(LEFT(Q3,1)="C",1,0))</f>
        <v>0</v>
      </c>
      <c r="V3" s="84">
        <f>SUM(IF(LEFT(C3,1)="N",1,0),IF(LEFT(E3,1)="N",1,0),IF(LEFT(G3,1)="N",1,0),IF(LEFT(I3,1)="N",1,0),IF(LEFT(K3,1)="N",1,0),IF(LEFT(M3,1)="N",1,0),IF(LEFT(O3,1)="N",1,0),IF(LEFT(Q3,1)="N",1,0))</f>
        <v>0</v>
      </c>
      <c r="W3" s="82">
        <f>S3/(8-V3)</f>
        <v>1</v>
      </c>
      <c r="X3" s="82">
        <f>T3/(8-V3)</f>
        <v>0</v>
      </c>
      <c r="Y3" s="82">
        <f>U3/(8-V3)</f>
        <v>0</v>
      </c>
      <c r="Z3" s="63"/>
    </row>
    <row r="4" spans="1:36" s="64" customFormat="1" ht="22.5" hidden="1">
      <c r="A4" s="65" t="s">
        <v>18</v>
      </c>
      <c r="B4" s="89" t="s">
        <v>19</v>
      </c>
      <c r="C4" s="67" t="s">
        <v>20</v>
      </c>
      <c r="D4" s="68"/>
      <c r="E4" s="67" t="s">
        <v>12</v>
      </c>
      <c r="F4" s="68"/>
      <c r="G4" s="67" t="s">
        <v>21</v>
      </c>
      <c r="H4" s="69"/>
      <c r="I4" s="70" t="s">
        <v>14</v>
      </c>
      <c r="J4" s="68"/>
      <c r="K4" s="71" t="s">
        <v>15</v>
      </c>
      <c r="L4" s="68"/>
      <c r="M4" s="71" t="s">
        <v>16</v>
      </c>
      <c r="N4" s="68"/>
      <c r="O4" s="75" t="s">
        <v>22</v>
      </c>
      <c r="P4" s="68"/>
      <c r="Q4" s="76" t="s">
        <v>21</v>
      </c>
      <c r="R4" s="68"/>
      <c r="S4" s="77">
        <f>SUM(IF(LEFT(C4,1)="A",1,0),IF(LEFT(E4,1)="A",1,0),IF(LEFT(G4,1)="A",1,0),IF(LEFT(I4,1)="A",1,0),IF(LEFT(K4,1)="A",1,0),IF(LEFT(M4,1)="A",1,0),IF(LEFT(O4,1)="A",1,0),IF(LEFT(Q4,1)="A",1,0))</f>
        <v>4</v>
      </c>
      <c r="T4" s="78">
        <f>SUM(IF(LEFT(C4,1)="B",1,0),IF(LEFT(E4,1)="B",1,0),IF(LEFT(G4,1)="B",1,0),IF(LEFT(I4,1)="B",1,0),IF(LEFT(K4,1)="B",1,0),IF(LEFT(M4,1)="B",1,0),IF(LEFT(O4,1)="B",1,0),IF(LEFT(Q4,1)="B",1,0))</f>
        <v>2</v>
      </c>
      <c r="U4" s="78">
        <f>SUM(IF(LEFT(C4,1)="C",1,0),IF(LEFT(E4,1)="C",1,0),IF(LEFT(G4,1)="C",1,0),IF(LEFT(I4,1)="C",1,0),IF(LEFT(K4,1)="C",1,0),IF(LEFT(M4,1)="C",1,0),IF(LEFT(O4,1)="C",1,0),IF(LEFT(Q4,1)="C",1,0))</f>
        <v>0</v>
      </c>
      <c r="V4" s="84">
        <f>SUM(IF(LEFT(C4,1)="N",1,0),IF(LEFT(E4,1)="N",1,0),IF(LEFT(G4,1)="N",1,0),IF(LEFT(I4,1)="N",1,0),IF(LEFT(K4,1)="N",1,0),IF(LEFT(M4,1)="N",1,0),IF(LEFT(O4,1)="N",1,0),IF(LEFT(Q4,1)="N",1,0))</f>
        <v>2</v>
      </c>
      <c r="W4" s="82">
        <f>S4/(8-V4)</f>
        <v>0.66666666666666663</v>
      </c>
      <c r="X4" s="82">
        <f>T4/(8-V4)</f>
        <v>0.33333333333333331</v>
      </c>
      <c r="Y4" s="82">
        <f>U4/(8-V4)</f>
        <v>0</v>
      </c>
      <c r="Z4" s="63"/>
    </row>
    <row r="5" spans="1:36" s="64" customFormat="1" ht="51.75" hidden="1" customHeight="1">
      <c r="A5" s="65" t="s">
        <v>23</v>
      </c>
      <c r="B5" s="89" t="s">
        <v>24</v>
      </c>
      <c r="C5" s="67" t="s">
        <v>11</v>
      </c>
      <c r="D5" s="68" t="s">
        <v>25</v>
      </c>
      <c r="E5" s="67" t="s">
        <v>12</v>
      </c>
      <c r="F5" s="68" t="s">
        <v>26</v>
      </c>
      <c r="G5" s="67" t="s">
        <v>13</v>
      </c>
      <c r="H5" s="69" t="s">
        <v>27</v>
      </c>
      <c r="I5" s="70" t="s">
        <v>28</v>
      </c>
      <c r="J5" s="68" t="s">
        <v>29</v>
      </c>
      <c r="K5" s="71" t="s">
        <v>15</v>
      </c>
      <c r="L5" s="68" t="s">
        <v>30</v>
      </c>
      <c r="M5" s="71" t="s">
        <v>16</v>
      </c>
      <c r="N5" s="68"/>
      <c r="O5" s="75" t="s">
        <v>22</v>
      </c>
      <c r="P5" s="68" t="s">
        <v>31</v>
      </c>
      <c r="Q5" s="76" t="s">
        <v>32</v>
      </c>
      <c r="R5" s="68" t="s">
        <v>33</v>
      </c>
      <c r="S5" s="77">
        <f>SUM(IF(LEFT(C5,1)="A",1,0),IF(LEFT(E5,1)="A",1,0),IF(LEFT(G5,1)="A",1,0),IF(LEFT(I5,1)="A",1,0),IF(LEFT(K5,1)="A",1,0),IF(LEFT(M5,1)="A",1,0),IF(LEFT(O5,1)="A",1,0),IF(LEFT(Q5,1)="A",1,0))</f>
        <v>5</v>
      </c>
      <c r="T5" s="78">
        <f>SUM(IF(LEFT(C5,1)="B",1,0),IF(LEFT(E5,1)="B",1,0),IF(LEFT(G5,1)="B",1,0),IF(LEFT(I5,1)="B",1,0),IF(LEFT(K5,1)="B",1,0),IF(LEFT(M5,1)="B",1,0),IF(LEFT(O5,1)="B",1,0),IF(LEFT(Q5,1)="B",1,0))</f>
        <v>3</v>
      </c>
      <c r="U5" s="78">
        <f>SUM(IF(LEFT(C5,1)="C",1,0),IF(LEFT(E5,1)="C",1,0),IF(LEFT(G5,1)="C",1,0),IF(LEFT(I5,1)="C",1,0),IF(LEFT(K5,1)="C",1,0),IF(LEFT(M5,1)="C",1,0),IF(LEFT(O5,1)="C",1,0),IF(LEFT(Q5,1)="C",1,0))</f>
        <v>0</v>
      </c>
      <c r="V5" s="84">
        <f>SUM(IF(LEFT(C5,1)="N",1,0),IF(LEFT(E5,1)="N",1,0),IF(LEFT(G5,1)="N",1,0),IF(LEFT(I5,1)="N",1,0),IF(LEFT(K5,1)="N",1,0),IF(LEFT(M5,1)="N",1,0),IF(LEFT(O5,1)="N",1,0),IF(LEFT(Q5,1)="N",1,0))</f>
        <v>0</v>
      </c>
      <c r="W5" s="82">
        <f>S5/(8-V5)</f>
        <v>0.625</v>
      </c>
      <c r="X5" s="82">
        <f>T5/(8-V5)</f>
        <v>0.375</v>
      </c>
      <c r="Y5" s="82">
        <f>U5/(8-V5)</f>
        <v>0</v>
      </c>
      <c r="Z5" s="63"/>
    </row>
    <row r="6" spans="1:36" s="64" customFormat="1" ht="33.75" hidden="1">
      <c r="A6" s="65" t="s">
        <v>34</v>
      </c>
      <c r="B6" s="89" t="s">
        <v>35</v>
      </c>
      <c r="C6" s="67" t="s">
        <v>11</v>
      </c>
      <c r="D6" s="68" t="s">
        <v>36</v>
      </c>
      <c r="E6" s="67" t="s">
        <v>37</v>
      </c>
      <c r="F6" s="68" t="s">
        <v>38</v>
      </c>
      <c r="G6" s="67" t="s">
        <v>39</v>
      </c>
      <c r="H6" s="69" t="s">
        <v>40</v>
      </c>
      <c r="I6" s="70" t="s">
        <v>41</v>
      </c>
      <c r="J6" s="68" t="s">
        <v>42</v>
      </c>
      <c r="K6" s="71" t="s">
        <v>43</v>
      </c>
      <c r="L6" s="68" t="s">
        <v>44</v>
      </c>
      <c r="M6" s="71" t="s">
        <v>22</v>
      </c>
      <c r="N6" s="68"/>
      <c r="O6" s="75" t="s">
        <v>21</v>
      </c>
      <c r="P6" s="68"/>
      <c r="Q6" s="76" t="s">
        <v>21</v>
      </c>
      <c r="R6" s="68"/>
      <c r="S6" s="77">
        <f t="shared" ref="S6:S7" si="0">SUM(IF(LEFT(C6,1)="A",1,0),IF(LEFT(E6,1)="A",1,0),IF(LEFT(G6,1)="A",1,0),IF(LEFT(I6,1)="A",1,0),IF(LEFT(K6,1)="A",1,0),IF(LEFT(M6,1)="A",1,0),IF(LEFT(O6,1)="A",1,0),IF(LEFT(Q6,1)="A",1,0))</f>
        <v>1</v>
      </c>
      <c r="T6" s="78">
        <f t="shared" ref="T6:T7" si="1">SUM(IF(LEFT(C6,1)="B",1,0),IF(LEFT(E6,1)="B",1,0),IF(LEFT(G6,1)="B",1,0),IF(LEFT(I6,1)="B",1,0),IF(LEFT(K6,1)="B",1,0),IF(LEFT(M6,1)="B",1,0),IF(LEFT(O6,1)="B",1,0),IF(LEFT(Q6,1)="B",1,0))</f>
        <v>3</v>
      </c>
      <c r="U6" s="78">
        <f t="shared" ref="U6:U7" si="2">SUM(IF(LEFT(C6,1)="C",1,0),IF(LEFT(E6,1)="C",1,0),IF(LEFT(G6,1)="C",1,0),IF(LEFT(I6,1)="C",1,0),IF(LEFT(K6,1)="C",1,0),IF(LEFT(M6,1)="C",1,0),IF(LEFT(O6,1)="C",1,0),IF(LEFT(Q6,1)="C",1,0))</f>
        <v>2</v>
      </c>
      <c r="V6" s="84">
        <f t="shared" ref="V6:V7" si="3">SUM(IF(LEFT(C6,1)="N",1,0),IF(LEFT(E6,1)="N",1,0),IF(LEFT(G6,1)="N",1,0),IF(LEFT(I6,1)="N",1,0),IF(LEFT(K6,1)="N",1,0),IF(LEFT(M6,1)="N",1,0),IF(LEFT(O6,1)="N",1,0),IF(LEFT(Q6,1)="N",1,0))</f>
        <v>2</v>
      </c>
      <c r="W6" s="82">
        <f t="shared" ref="W6:W7" si="4">S6/(8-V6)</f>
        <v>0.16666666666666666</v>
      </c>
      <c r="X6" s="82">
        <f t="shared" ref="X6:X7" si="5">T6/(8-V6)</f>
        <v>0.5</v>
      </c>
      <c r="Y6" s="82">
        <f t="shared" ref="Y6:Y7" si="6">U6/(8-V6)</f>
        <v>0.33333333333333331</v>
      </c>
      <c r="Z6" s="63"/>
    </row>
    <row r="7" spans="1:36" s="64" customFormat="1" ht="45" hidden="1">
      <c r="A7" s="65" t="s">
        <v>45</v>
      </c>
      <c r="B7" s="89" t="s">
        <v>46</v>
      </c>
      <c r="C7" s="67" t="s">
        <v>47</v>
      </c>
      <c r="D7" s="68" t="s">
        <v>48</v>
      </c>
      <c r="E7" s="67" t="s">
        <v>49</v>
      </c>
      <c r="F7" s="68" t="s">
        <v>50</v>
      </c>
      <c r="G7" s="67" t="s">
        <v>21</v>
      </c>
      <c r="H7" s="69"/>
      <c r="I7" s="70" t="s">
        <v>21</v>
      </c>
      <c r="J7" s="68"/>
      <c r="K7" s="71" t="s">
        <v>51</v>
      </c>
      <c r="L7" s="68"/>
      <c r="M7" s="71" t="s">
        <v>52</v>
      </c>
      <c r="N7" s="68" t="s">
        <v>53</v>
      </c>
      <c r="O7" s="75" t="s">
        <v>21</v>
      </c>
      <c r="P7" s="68"/>
      <c r="Q7" s="76" t="s">
        <v>21</v>
      </c>
      <c r="R7" s="68"/>
      <c r="S7" s="77">
        <f t="shared" si="0"/>
        <v>0</v>
      </c>
      <c r="T7" s="78">
        <f t="shared" si="1"/>
        <v>0</v>
      </c>
      <c r="U7" s="78">
        <f t="shared" si="2"/>
        <v>4</v>
      </c>
      <c r="V7" s="84">
        <f t="shared" si="3"/>
        <v>4</v>
      </c>
      <c r="W7" s="82">
        <f t="shared" si="4"/>
        <v>0</v>
      </c>
      <c r="X7" s="82">
        <f t="shared" si="5"/>
        <v>0</v>
      </c>
      <c r="Y7" s="82">
        <f t="shared" si="6"/>
        <v>1</v>
      </c>
      <c r="Z7" s="63"/>
    </row>
    <row r="9" spans="1:36">
      <c r="F9" s="50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A11" s="1"/>
      <c r="AB11" s="1"/>
      <c r="AC11" s="1"/>
      <c r="AD11" s="1"/>
      <c r="AE11" s="1"/>
      <c r="AF11" s="1"/>
      <c r="AG11" s="1"/>
      <c r="AH11" s="1"/>
      <c r="AI11" s="1"/>
      <c r="AJ11" s="1"/>
    </row>
  </sheetData>
  <mergeCells count="10">
    <mergeCell ref="S1:V1"/>
    <mergeCell ref="W1:Y1"/>
    <mergeCell ref="M1:N1"/>
    <mergeCell ref="O1:P1"/>
    <mergeCell ref="Q1:R1"/>
    <mergeCell ref="C1:D1"/>
    <mergeCell ref="E1:F1"/>
    <mergeCell ref="G1:H1"/>
    <mergeCell ref="I1:J1"/>
    <mergeCell ref="K1:L1"/>
  </mergeCells>
  <conditionalFormatting sqref="W3:Y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Y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Y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39A14799-5A01-4B7B-B611-93D551B00A8F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C3:Q4</xm:sqref>
        </x14:conditionalFormatting>
        <x14:conditionalFormatting xmlns:xm="http://schemas.microsoft.com/office/excel/2006/main">
          <x14:cfRule type="containsText" priority="23" operator="containsText" id="{AF6B8548-A925-4522-B8CB-30F4558DC8E0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C3:Q4</xm:sqref>
        </x14:conditionalFormatting>
        <x14:conditionalFormatting xmlns:xm="http://schemas.microsoft.com/office/excel/2006/main">
          <x14:cfRule type="containsText" priority="22" operator="containsText" id="{C41A1B5B-6540-4CEE-AFA5-B13E3C12C265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C3:Q4</xm:sqref>
        </x14:conditionalFormatting>
        <x14:conditionalFormatting xmlns:xm="http://schemas.microsoft.com/office/excel/2006/main">
          <x14:cfRule type="containsText" priority="21" operator="containsText" id="{1B7F33A0-3FE5-453B-BDA4-7ECD270EE13A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C3:Q4</xm:sqref>
        </x14:conditionalFormatting>
        <x14:conditionalFormatting xmlns:xm="http://schemas.microsoft.com/office/excel/2006/main">
          <x14:cfRule type="containsText" priority="10" operator="containsText" id="{CC09B652-B233-42B1-913A-E23C1105D217}">
            <xm:f>NOT(ISERROR(SEARCH("A.",C5)))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9" operator="containsText" id="{973F0382-A36D-47C2-8701-04EC3D81EB72}">
            <xm:f>NOT(ISERROR(SEARCH("B.",C5)))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8" operator="containsText" id="{26C643DB-6592-45D9-B70A-D268262244BB}">
            <xm:f>NOT(ISERROR(SEARCH("C.",C5)))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7" operator="containsText" id="{17D74F11-37F2-454C-8140-BBADCDDDCAB8}">
            <xm:f>NOT(ISERROR(SEARCH("No Aplica",C5)))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5" operator="containsText" id="{95D9EB97-8937-485C-B433-5C48F080B2AE}">
            <xm:f>NOT(ISERROR(SEARCH("A.",C6)))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C6:Q7</xm:sqref>
        </x14:conditionalFormatting>
        <x14:conditionalFormatting xmlns:xm="http://schemas.microsoft.com/office/excel/2006/main">
          <x14:cfRule type="containsText" priority="4" operator="containsText" id="{F2780682-416B-4725-A555-178CDA974765}">
            <xm:f>NOT(ISERROR(SEARCH("B.",C6)))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C6:Q7</xm:sqref>
        </x14:conditionalFormatting>
        <x14:conditionalFormatting xmlns:xm="http://schemas.microsoft.com/office/excel/2006/main">
          <x14:cfRule type="containsText" priority="3" operator="containsText" id="{F432B878-564F-49C6-A366-AD7EF68EA41B}">
            <xm:f>NOT(ISERROR(SEARCH("C.",C6)))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C6:Q7</xm:sqref>
        </x14:conditionalFormatting>
        <x14:conditionalFormatting xmlns:xm="http://schemas.microsoft.com/office/excel/2006/main">
          <x14:cfRule type="containsText" priority="2" operator="containsText" id="{917A5251-A4C4-4886-A33A-3D376A114B32}">
            <xm:f>NOT(ISERROR(SEARCH("No Aplica",C6)))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C6:Q7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89D980C-AF9E-49EA-9B27-FF80C7CA6449}">
          <x14:formula1>
            <xm:f>'Categorías (NO BORRAR)'!$B$4:$B$7</xm:f>
          </x14:formula1>
          <xm:sqref>C3:C7</xm:sqref>
        </x14:dataValidation>
        <x14:dataValidation type="list" allowBlank="1" showInputMessage="1" showErrorMessage="1" xr:uid="{585ED359-292E-4407-BBDB-8A3550FBBCA3}">
          <x14:formula1>
            <xm:f>'Categorías (NO BORRAR)'!$C$4:$C$7</xm:f>
          </x14:formula1>
          <xm:sqref>E3:E7</xm:sqref>
        </x14:dataValidation>
        <x14:dataValidation type="list" allowBlank="1" showInputMessage="1" showErrorMessage="1" xr:uid="{6B54F45E-B82D-4747-9BAD-B4B39680690B}">
          <x14:formula1>
            <xm:f>'Categorías (NO BORRAR)'!$D$4:$D$7</xm:f>
          </x14:formula1>
          <xm:sqref>G3:G7</xm:sqref>
        </x14:dataValidation>
        <x14:dataValidation type="list" allowBlank="1" showInputMessage="1" showErrorMessage="1" xr:uid="{4C09DD51-C7B5-45B9-9D0E-687B1BA3B925}">
          <x14:formula1>
            <xm:f>'Categorías (NO BORRAR)'!$E$4:$E$7</xm:f>
          </x14:formula1>
          <xm:sqref>I3:I7</xm:sqref>
        </x14:dataValidation>
        <x14:dataValidation type="list" allowBlank="1" showInputMessage="1" showErrorMessage="1" xr:uid="{495ED57A-A369-4CE8-9092-3C6084D8E445}">
          <x14:formula1>
            <xm:f>'Categorías (NO BORRAR)'!$F$4:$F$7</xm:f>
          </x14:formula1>
          <xm:sqref>K3:K7</xm:sqref>
        </x14:dataValidation>
        <x14:dataValidation type="list" allowBlank="1" showInputMessage="1" showErrorMessage="1" xr:uid="{02FA52B5-FF49-4071-A239-5F5C1C8FDDDF}">
          <x14:formula1>
            <xm:f>'Categorías (NO BORRAR)'!$G$4:$G$7</xm:f>
          </x14:formula1>
          <xm:sqref>M3:M7</xm:sqref>
        </x14:dataValidation>
        <x14:dataValidation type="list" allowBlank="1" showInputMessage="1" showErrorMessage="1" xr:uid="{A51F01BB-F1AC-4028-B2B0-45A1560F9C6B}">
          <x14:formula1>
            <xm:f>'Categorías (NO BORRAR)'!$H$4:$H$7</xm:f>
          </x14:formula1>
          <xm:sqref>O3:O7</xm:sqref>
        </x14:dataValidation>
        <x14:dataValidation type="list" allowBlank="1" showInputMessage="1" showErrorMessage="1" xr:uid="{DD3C60B8-F835-4061-9E8E-96B0C142E051}">
          <x14:formula1>
            <xm:f>'Categorías (NO BORRAR)'!$I$4:$I$7</xm:f>
          </x14:formula1>
          <xm:sqref>Q3:Q7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3C72-C1F9-4FE3-848F-56E22C152DB8}">
  <dimension ref="A1:Z9"/>
  <sheetViews>
    <sheetView workbookViewId="0">
      <selection activeCell="C4" sqref="C4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  <col min="27" max="16384" width="8.796875" style="1"/>
  </cols>
  <sheetData>
    <row r="1" spans="1:26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</row>
    <row r="2" spans="1:2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 t="s">
        <v>4</v>
      </c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</row>
    <row r="3" spans="1:26" s="64" customFormat="1" ht="90">
      <c r="A3" s="65" t="s">
        <v>54</v>
      </c>
      <c r="B3" s="90" t="s">
        <v>10</v>
      </c>
      <c r="C3" s="67" t="s">
        <v>20</v>
      </c>
      <c r="D3" s="68"/>
      <c r="E3" s="67" t="s">
        <v>12</v>
      </c>
      <c r="F3" s="68"/>
      <c r="G3" s="67" t="s">
        <v>39</v>
      </c>
      <c r="H3" s="69"/>
      <c r="I3" s="70" t="s">
        <v>14</v>
      </c>
      <c r="J3" s="68"/>
      <c r="K3" s="71" t="s">
        <v>15</v>
      </c>
      <c r="L3" s="68"/>
      <c r="M3" s="71" t="s">
        <v>16</v>
      </c>
      <c r="N3" s="68"/>
      <c r="O3" s="75" t="s">
        <v>22</v>
      </c>
      <c r="P3" s="68"/>
      <c r="Q3" s="76" t="s">
        <v>21</v>
      </c>
      <c r="R3" s="68"/>
      <c r="S3" s="77">
        <f>SUM(IF(LEFT(C3,1)="A",1,0),IF(LEFT(E3,1)="A",1,0),IF(LEFT(G3,1)="A",1,0),IF(LEFT(I3,1)="A",1,0),IF(LEFT(K3,1)="A",1,0),IF(LEFT(M3,1)="A",1,0),IF(LEFT(O3,1)="A",1,0),IF(LEFT(Q3,1)="A",1,0))</f>
        <v>4</v>
      </c>
      <c r="T3" s="78">
        <f>SUM(IF(LEFT(C3,1)="B",1,0),IF(LEFT(E3,1)="B",1,0),IF(LEFT(G3,1)="B",1,0),IF(LEFT(I3,1)="B",1,0),IF(LEFT(K3,1)="B",1,0),IF(LEFT(M3,1)="B",1,0),IF(LEFT(O3,1)="B",1,0),IF(LEFT(Q3,1)="B",1,0))</f>
        <v>2</v>
      </c>
      <c r="U3" s="78">
        <f>SUM(IF(LEFT(C3,1)="C",1,0),IF(LEFT(E3,1)="C",1,0),IF(LEFT(G3,1)="C",1,0),IF(LEFT(I3,1)="C",1,0),IF(LEFT(K3,1)="C",1,0),IF(LEFT(M3,1)="C",1,0),IF(LEFT(O3,1)="C",1,0),IF(LEFT(Q3,1)="C",1,0))</f>
        <v>1</v>
      </c>
      <c r="V3" s="84">
        <f>SUM(IF(LEFT(C3,1)="N",1,0),IF(LEFT(E3,1)="N",1,0),IF(LEFT(G3,1)="N",1,0),IF(LEFT(I3,1)="N",1,0),IF(LEFT(K3,1)="N",1,0),IF(LEFT(M3,1)="N",1,0),IF(LEFT(O3,1)="N",1,0),IF(LEFT(Q3,1)="N",1,0))</f>
        <v>1</v>
      </c>
      <c r="W3" s="82">
        <f>S3/(8-V3)</f>
        <v>0.5714285714285714</v>
      </c>
      <c r="X3" s="82">
        <f>T3/(8-V3)</f>
        <v>0.2857142857142857</v>
      </c>
      <c r="Y3" s="82">
        <f>U3/(8-V3)</f>
        <v>0.14285714285714285</v>
      </c>
      <c r="Z3" s="63">
        <f>((S3)+(T3 * 0.8)+(U3*0.6) * 100)</f>
        <v>65.599999999999994</v>
      </c>
    </row>
    <row r="4" spans="1:26" ht="51.75" customHeight="1">
      <c r="C4" s="67" t="s">
        <v>47</v>
      </c>
      <c r="D4" s="68"/>
      <c r="E4" s="67" t="s">
        <v>12</v>
      </c>
      <c r="F4" s="68"/>
      <c r="G4" s="67" t="s">
        <v>39</v>
      </c>
      <c r="H4" s="69"/>
      <c r="I4" s="70" t="s">
        <v>14</v>
      </c>
      <c r="J4" s="68"/>
      <c r="K4" s="71" t="s">
        <v>43</v>
      </c>
      <c r="L4" s="68"/>
      <c r="M4" s="71" t="s">
        <v>16</v>
      </c>
      <c r="N4" s="68"/>
      <c r="O4" s="75" t="s">
        <v>22</v>
      </c>
      <c r="P4" s="68"/>
      <c r="Q4" s="76" t="s">
        <v>17</v>
      </c>
      <c r="R4" s="68"/>
      <c r="S4" s="77">
        <f>SUM(IF(LEFT(C4,1)="A",1,0),IF(LEFT(E4,1)="A",1,0),IF(LEFT(G4,1)="A",1,0),IF(LEFT(I4,1)="A",1,0),IF(LEFT(K4,1)="A",1,0),IF(LEFT(M4,1)="A",1,0),IF(LEFT(O4,1)="A",1,0),IF(LEFT(Q4,1)="A",1,0))</f>
        <v>4</v>
      </c>
      <c r="T4" s="78">
        <f>SUM(IF(LEFT(C4,1)="B",1,0),IF(LEFT(E4,1)="B",1,0),IF(LEFT(G4,1)="B",1,0),IF(LEFT(I4,1)="B",1,0),IF(LEFT(K4,1)="B",1,0),IF(LEFT(M4,1)="B",1,0),IF(LEFT(O4,1)="B",1,0),IF(LEFT(Q4,1)="B",1,0))</f>
        <v>2</v>
      </c>
      <c r="U4" s="78">
        <f>SUM(IF(LEFT(C4,1)="C",1,0),IF(LEFT(E4,1)="C",1,0),IF(LEFT(G4,1)="C",1,0),IF(LEFT(I4,1)="C",1,0),IF(LEFT(K4,1)="C",1,0),IF(LEFT(M4,1)="C",1,0),IF(LEFT(O4,1)="C",1,0),IF(LEFT(Q4,1)="C",1,0))</f>
        <v>2</v>
      </c>
      <c r="V4" s="84">
        <f>SUM(IF(LEFT(C4,1)="N",1,0),IF(LEFT(E4,1)="N",1,0),IF(LEFT(G4,1)="N",1,0),IF(LEFT(I4,1)="N",1,0),IF(LEFT(K4,1)="N",1,0),IF(LEFT(M4,1)="N",1,0),IF(LEFT(O4,1)="N",1,0),IF(LEFT(Q4,1)="N",1,0))</f>
        <v>0</v>
      </c>
      <c r="W4" s="82">
        <f>S4/(8-V4)</f>
        <v>0.5</v>
      </c>
      <c r="X4" s="82">
        <f>T4/(8-V4)</f>
        <v>0.25</v>
      </c>
      <c r="Y4" s="82">
        <f>U4/(8-V4)</f>
        <v>0.25</v>
      </c>
      <c r="Z4" s="63">
        <f>(S4)+(T4*0.8)+(U4*0.6)</f>
        <v>6.8</v>
      </c>
    </row>
    <row r="5" spans="1:26" ht="56.25">
      <c r="C5" s="67" t="s">
        <v>47</v>
      </c>
      <c r="D5" s="68"/>
      <c r="E5" s="67" t="s">
        <v>37</v>
      </c>
      <c r="F5" s="68"/>
      <c r="G5" s="67" t="s">
        <v>39</v>
      </c>
      <c r="H5" s="69"/>
      <c r="I5" s="70" t="s">
        <v>14</v>
      </c>
      <c r="J5" s="68"/>
      <c r="K5" s="71" t="s">
        <v>15</v>
      </c>
      <c r="L5" s="68"/>
      <c r="M5" s="71" t="s">
        <v>16</v>
      </c>
      <c r="N5" s="68"/>
      <c r="O5" s="75" t="s">
        <v>22</v>
      </c>
      <c r="P5" s="68"/>
      <c r="Q5" s="76" t="s">
        <v>32</v>
      </c>
      <c r="R5" s="68"/>
      <c r="S5" s="77">
        <f>SUM(IF(LEFT(C5,1)="A",1,0),IF(LEFT(E5,1)="A",1,0),IF(LEFT(G5,1)="A",1,0),IF(LEFT(I5,1)="A",1,0),IF(LEFT(K5,1)="A",1,0),IF(LEFT(M5,1)="A",1,0),IF(LEFT(O5,1)="A",1,0),IF(LEFT(Q5,1)="A",1,0))</f>
        <v>3</v>
      </c>
      <c r="T5" s="78">
        <f>SUM(IF(LEFT(C5,1)="B",1,0),IF(LEFT(E5,1)="B",1,0),IF(LEFT(G5,1)="B",1,0),IF(LEFT(I5,1)="B",1,0),IF(LEFT(K5,1)="B",1,0),IF(LEFT(M5,1)="B",1,0),IF(LEFT(O5,1)="B",1,0),IF(LEFT(Q5,1)="B",1,0))</f>
        <v>3</v>
      </c>
      <c r="U5" s="78">
        <f>SUM(IF(LEFT(C5,1)="C",1,0),IF(LEFT(E5,1)="C",1,0),IF(LEFT(G5,1)="C",1,0),IF(LEFT(I5,1)="C",1,0),IF(LEFT(K5,1)="C",1,0),IF(LEFT(M5,1)="C",1,0),IF(LEFT(O5,1)="C",1,0),IF(LEFT(Q5,1)="C",1,0))</f>
        <v>2</v>
      </c>
      <c r="V5" s="84">
        <f>SUM(IF(LEFT(C5,1)="N",1,0),IF(LEFT(E5,1)="N",1,0),IF(LEFT(G5,1)="N",1,0),IF(LEFT(I5,1)="N",1,0),IF(LEFT(K5,1)="N",1,0),IF(LEFT(M5,1)="N",1,0),IF(LEFT(O5,1)="N",1,0),IF(LEFT(Q5,1)="N",1,0))</f>
        <v>0</v>
      </c>
      <c r="W5" s="82">
        <f>S5/(8-V5)</f>
        <v>0.375</v>
      </c>
      <c r="X5" s="82">
        <f>T5/(8-V5)</f>
        <v>0.375</v>
      </c>
      <c r="Y5" s="82">
        <f>U5/(8-V5)</f>
        <v>0.25</v>
      </c>
      <c r="Z5" s="63">
        <f>(S5)+(T5 * 0.8)+(U5*0.6)</f>
        <v>6.6000000000000005</v>
      </c>
    </row>
    <row r="6" spans="1:26">
      <c r="R6" s="50"/>
      <c r="S6" s="48"/>
      <c r="T6" s="48"/>
    </row>
    <row r="9" spans="1:26">
      <c r="F9" s="50"/>
    </row>
  </sheetData>
  <mergeCells count="10">
    <mergeCell ref="O1:P1"/>
    <mergeCell ref="Q1:R1"/>
    <mergeCell ref="S1:V1"/>
    <mergeCell ref="W1:Y1"/>
    <mergeCell ref="C1:D1"/>
    <mergeCell ref="E1:F1"/>
    <mergeCell ref="G1:H1"/>
    <mergeCell ref="I1:J1"/>
    <mergeCell ref="K1:L1"/>
    <mergeCell ref="M1:N1"/>
  </mergeCells>
  <conditionalFormatting sqref="W3:Y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Y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Y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F387BEB9-363B-4CD4-A690-2FEC05234C7A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14" operator="containsText" id="{3505E19D-C884-40EC-BCAF-2A2E4FDF774A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13" operator="containsText" id="{79664820-3EEB-4677-973B-B88B14BAAAA9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12" operator="containsText" id="{9971CF02-359F-45C6-85ED-C2425BF01E0D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10" operator="containsText" id="{3CEA3789-732D-4F16-B684-E37F7B8BB48F}">
            <xm:f>NOT(ISERROR(SEARCH("A.",C4)))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C4:Q4</xm:sqref>
        </x14:conditionalFormatting>
        <x14:conditionalFormatting xmlns:xm="http://schemas.microsoft.com/office/excel/2006/main">
          <x14:cfRule type="containsText" priority="9" operator="containsText" id="{49FDD9E9-AD69-48CC-84CA-711F4DA5EE11}">
            <xm:f>NOT(ISERROR(SEARCH("B.",C4)))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C4:Q4</xm:sqref>
        </x14:conditionalFormatting>
        <x14:conditionalFormatting xmlns:xm="http://schemas.microsoft.com/office/excel/2006/main">
          <x14:cfRule type="containsText" priority="8" operator="containsText" id="{081EA4D9-F43D-46A2-8650-AC3C70EEBCD1}">
            <xm:f>NOT(ISERROR(SEARCH("C.",C4)))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C4:Q4</xm:sqref>
        </x14:conditionalFormatting>
        <x14:conditionalFormatting xmlns:xm="http://schemas.microsoft.com/office/excel/2006/main">
          <x14:cfRule type="containsText" priority="7" operator="containsText" id="{A1127193-B30B-4CAD-8056-9D924EAE6BDB}">
            <xm:f>NOT(ISERROR(SEARCH("No Aplica",C4)))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C4:Q4</xm:sqref>
        </x14:conditionalFormatting>
        <x14:conditionalFormatting xmlns:xm="http://schemas.microsoft.com/office/excel/2006/main">
          <x14:cfRule type="containsText" priority="5" operator="containsText" id="{7B34141E-4F61-48A8-BCF6-EE3E373CA66E}">
            <xm:f>NOT(ISERROR(SEARCH("A.",C5)))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4" operator="containsText" id="{EA7B0C64-4ABB-4203-870D-E1274B67EFAA}">
            <xm:f>NOT(ISERROR(SEARCH("B.",C5)))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3" operator="containsText" id="{4EBE781C-21C1-4C03-8C0A-F25C67781D8F}">
            <xm:f>NOT(ISERROR(SEARCH("C.",C5)))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C5:Q5</xm:sqref>
        </x14:conditionalFormatting>
        <x14:conditionalFormatting xmlns:xm="http://schemas.microsoft.com/office/excel/2006/main">
          <x14:cfRule type="containsText" priority="2" operator="containsText" id="{EC0940DA-EA7B-4311-9D55-17C2C3EF410B}">
            <xm:f>NOT(ISERROR(SEARCH("No Aplica",C5)))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C5:Q5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5A686D6-8387-4C63-85F4-2F674270E3D3}">
          <x14:formula1>
            <xm:f>'Categorías (NO BORRAR)'!$I$4:$I$7</xm:f>
          </x14:formula1>
          <xm:sqref>Q3:Q5</xm:sqref>
        </x14:dataValidation>
        <x14:dataValidation type="list" allowBlank="1" showInputMessage="1" showErrorMessage="1" xr:uid="{5B1BA7F6-9BD4-4860-A2E5-6E36CD95794E}">
          <x14:formula1>
            <xm:f>'Categorías (NO BORRAR)'!$H$4:$H$7</xm:f>
          </x14:formula1>
          <xm:sqref>O3:O5</xm:sqref>
        </x14:dataValidation>
        <x14:dataValidation type="list" allowBlank="1" showInputMessage="1" showErrorMessage="1" xr:uid="{038CA7D3-7330-4D0D-94D8-D8E26524A636}">
          <x14:formula1>
            <xm:f>'Categorías (NO BORRAR)'!$G$4:$G$7</xm:f>
          </x14:formula1>
          <xm:sqref>M3:M5</xm:sqref>
        </x14:dataValidation>
        <x14:dataValidation type="list" allowBlank="1" showInputMessage="1" showErrorMessage="1" xr:uid="{ABF0DFFB-9ED0-4F9A-BEE4-FD7D0459EA0B}">
          <x14:formula1>
            <xm:f>'Categorías (NO BORRAR)'!$F$4:$F$7</xm:f>
          </x14:formula1>
          <xm:sqref>K3:K5</xm:sqref>
        </x14:dataValidation>
        <x14:dataValidation type="list" allowBlank="1" showInputMessage="1" showErrorMessage="1" xr:uid="{450DEB3C-EB98-4A4F-A383-4D731F0693E4}">
          <x14:formula1>
            <xm:f>'Categorías (NO BORRAR)'!$E$4:$E$7</xm:f>
          </x14:formula1>
          <xm:sqref>I3:I5</xm:sqref>
        </x14:dataValidation>
        <x14:dataValidation type="list" allowBlank="1" showInputMessage="1" showErrorMessage="1" xr:uid="{DF95F2AC-55FD-46BB-8879-397FDD62B4BE}">
          <x14:formula1>
            <xm:f>'Categorías (NO BORRAR)'!$D$4:$D$7</xm:f>
          </x14:formula1>
          <xm:sqref>G3:G5</xm:sqref>
        </x14:dataValidation>
        <x14:dataValidation type="list" allowBlank="1" showInputMessage="1" showErrorMessage="1" xr:uid="{5DAC9C2C-3CB7-4CA4-91F8-8744FF1F7D44}">
          <x14:formula1>
            <xm:f>'Categorías (NO BORRAR)'!$C$4:$C$7</xm:f>
          </x14:formula1>
          <xm:sqref>E3:E5</xm:sqref>
        </x14:dataValidation>
        <x14:dataValidation type="list" allowBlank="1" showInputMessage="1" showErrorMessage="1" xr:uid="{B97D861D-86BA-47A4-9B6C-80F4BD537755}">
          <x14:formula1>
            <xm:f>'Categorías (NO BORRAR)'!$B$4:$B$7</xm:f>
          </x14:formula1>
          <xm:sqref>C3:C5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A167-ECD4-4015-BF9B-A60A16706F51}">
  <dimension ref="A1:Z9"/>
  <sheetViews>
    <sheetView workbookViewId="0">
      <selection activeCell="A10" sqref="A10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  <col min="27" max="16384" width="8.796875" style="1"/>
  </cols>
  <sheetData>
    <row r="1" spans="1:26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</row>
    <row r="2" spans="1:2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 t="s">
        <v>4</v>
      </c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</row>
    <row r="3" spans="1:26" s="64" customFormat="1" ht="112.5">
      <c r="A3" s="65" t="s">
        <v>55</v>
      </c>
      <c r="B3" s="66"/>
      <c r="C3" s="67"/>
      <c r="D3" s="68"/>
      <c r="E3" s="67"/>
      <c r="F3" s="68"/>
      <c r="G3" s="67"/>
      <c r="H3" s="69"/>
      <c r="I3" s="70"/>
      <c r="J3" s="68"/>
      <c r="K3" s="71"/>
      <c r="L3" s="68"/>
      <c r="M3" s="71"/>
      <c r="N3" s="68"/>
      <c r="O3" s="75"/>
      <c r="P3" s="68"/>
      <c r="Q3" s="76"/>
      <c r="R3" s="68"/>
      <c r="S3" s="77">
        <f>SUM(IF(LEFT(C3,1)="A",1,0),IF(LEFT(E3,1)="A",1,0),IF(LEFT(G3,1)="A",1,0),IF(LEFT(I3,1)="A",1,0),IF(LEFT(K3,1)="A",1,0),IF(LEFT(M3,1)="A",1,0),IF(LEFT(O3,1)="A",1,0),IF(LEFT(Q3,1)="A",1,0))</f>
        <v>0</v>
      </c>
      <c r="T3" s="78">
        <f>SUM(IF(LEFT(C3,1)="B",1,0),IF(LEFT(E3,1)="B",1,0),IF(LEFT(G3,1)="B",1,0),IF(LEFT(I3,1)="B",1,0),IF(LEFT(K3,1)="B",1,0),IF(LEFT(M3,1)="B",1,0),IF(LEFT(O3,1)="B",1,0),IF(LEFT(Q3,1)="B",1,0))</f>
        <v>0</v>
      </c>
      <c r="U3" s="78">
        <f>SUM(IF(LEFT(C3,1)="C",1,0),IF(LEFT(E3,1)="C",1,0),IF(LEFT(G3,1)="C",1,0),IF(LEFT(I3,1)="C",1,0),IF(LEFT(K3,1)="C",1,0),IF(LEFT(M3,1)="C",1,0),IF(LEFT(O3,1)="C",1,0),IF(LEFT(Q3,1)="C",1,0))</f>
        <v>0</v>
      </c>
      <c r="V3" s="84">
        <f>SUM(IF(LEFT(C3,1)="N",1,0),IF(LEFT(E3,1)="N",1,0),IF(LEFT(G3,1)="N",1,0),IF(LEFT(I3,1)="N",1,0),IF(LEFT(K3,1)="N",1,0),IF(LEFT(M3,1)="N",1,0),IF(LEFT(O3,1)="N",1,0),IF(LEFT(Q3,1)="N",1,0))</f>
        <v>0</v>
      </c>
      <c r="W3" s="82">
        <f>S3/(8-V3)</f>
        <v>0</v>
      </c>
      <c r="X3" s="82">
        <f>T3/(8-V3)</f>
        <v>0</v>
      </c>
      <c r="Y3" s="82">
        <f>U3/(8-V3)</f>
        <v>0</v>
      </c>
      <c r="Z3" s="63"/>
    </row>
    <row r="4" spans="1:26">
      <c r="C4" s="48"/>
      <c r="X4" s="2"/>
    </row>
    <row r="6" spans="1:26">
      <c r="R6" s="50"/>
      <c r="S6" s="48"/>
      <c r="T6" s="48"/>
    </row>
    <row r="9" spans="1:26">
      <c r="F9" s="50"/>
    </row>
  </sheetData>
  <mergeCells count="10">
    <mergeCell ref="O1:P1"/>
    <mergeCell ref="Q1:R1"/>
    <mergeCell ref="S1:V1"/>
    <mergeCell ref="W1:Y1"/>
    <mergeCell ref="C1:D1"/>
    <mergeCell ref="E1:F1"/>
    <mergeCell ref="G1:H1"/>
    <mergeCell ref="I1:J1"/>
    <mergeCell ref="K1:L1"/>
    <mergeCell ref="M1:N1"/>
  </mergeCells>
  <conditionalFormatting sqref="W3:Y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8E83D040-FD8F-4A2A-A142-7412663F681D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4" operator="containsText" id="{07A79184-2053-448A-B387-567A416C6239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3" operator="containsText" id="{94C82C36-69E7-45CA-BDC6-89AA9D408204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2" operator="containsText" id="{415720AB-8F71-46C0-AB6B-CCA4B26E6287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A4B3295-4ECE-4DEB-9A3E-1EF3328F6D08}">
          <x14:formula1>
            <xm:f>'Categorías (NO BORRAR)'!$I$4:$I$7</xm:f>
          </x14:formula1>
          <xm:sqref>Q3</xm:sqref>
        </x14:dataValidation>
        <x14:dataValidation type="list" allowBlank="1" showInputMessage="1" showErrorMessage="1" xr:uid="{57278DDA-0E67-420C-9E6D-1B290873B19D}">
          <x14:formula1>
            <xm:f>'Categorías (NO BORRAR)'!$H$4:$H$7</xm:f>
          </x14:formula1>
          <xm:sqref>O3</xm:sqref>
        </x14:dataValidation>
        <x14:dataValidation type="list" allowBlank="1" showInputMessage="1" showErrorMessage="1" xr:uid="{F35BDAEA-C097-4D19-AEAC-670737B1E441}">
          <x14:formula1>
            <xm:f>'Categorías (NO BORRAR)'!$G$4:$G$7</xm:f>
          </x14:formula1>
          <xm:sqref>M3</xm:sqref>
        </x14:dataValidation>
        <x14:dataValidation type="list" allowBlank="1" showInputMessage="1" showErrorMessage="1" xr:uid="{7C63E237-013E-4E0A-A15E-94CA26AB53D4}">
          <x14:formula1>
            <xm:f>'Categorías (NO BORRAR)'!$F$4:$F$7</xm:f>
          </x14:formula1>
          <xm:sqref>K3</xm:sqref>
        </x14:dataValidation>
        <x14:dataValidation type="list" allowBlank="1" showInputMessage="1" showErrorMessage="1" xr:uid="{444A277F-17B5-4115-94BF-60A17061D060}">
          <x14:formula1>
            <xm:f>'Categorías (NO BORRAR)'!$E$4:$E$7</xm:f>
          </x14:formula1>
          <xm:sqref>I3</xm:sqref>
        </x14:dataValidation>
        <x14:dataValidation type="list" allowBlank="1" showInputMessage="1" showErrorMessage="1" xr:uid="{683F3359-D46D-42EC-A042-79C161FFA7BA}">
          <x14:formula1>
            <xm:f>'Categorías (NO BORRAR)'!$D$4:$D$7</xm:f>
          </x14:formula1>
          <xm:sqref>G3</xm:sqref>
        </x14:dataValidation>
        <x14:dataValidation type="list" allowBlank="1" showInputMessage="1" showErrorMessage="1" xr:uid="{DF862C45-C0A8-49C4-8059-22A4FB8CFF64}">
          <x14:formula1>
            <xm:f>'Categorías (NO BORRAR)'!$C$4:$C$7</xm:f>
          </x14:formula1>
          <xm:sqref>E3</xm:sqref>
        </x14:dataValidation>
        <x14:dataValidation type="list" allowBlank="1" showInputMessage="1" showErrorMessage="1" xr:uid="{ABAB6846-40E2-47B6-B2D4-652D057DC8FC}">
          <x14:formula1>
            <xm:f>'Categorías (NO BORRAR)'!$B$4:$B$7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AA52-DF3A-455D-BF45-29093EA00108}">
  <dimension ref="A1:Z9"/>
  <sheetViews>
    <sheetView workbookViewId="0">
      <selection activeCell="A3" sqref="A3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  <col min="27" max="16384" width="8.796875" style="1"/>
  </cols>
  <sheetData>
    <row r="1" spans="1:26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</row>
    <row r="2" spans="1:2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 t="s">
        <v>4</v>
      </c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</row>
    <row r="3" spans="1:26" s="64" customFormat="1" ht="90">
      <c r="A3" s="65" t="s">
        <v>56</v>
      </c>
      <c r="B3" s="66"/>
      <c r="C3" s="67"/>
      <c r="D3" s="68"/>
      <c r="E3" s="67"/>
      <c r="F3" s="68"/>
      <c r="G3" s="67"/>
      <c r="H3" s="69"/>
      <c r="I3" s="70"/>
      <c r="J3" s="68"/>
      <c r="K3" s="71"/>
      <c r="L3" s="68"/>
      <c r="M3" s="71"/>
      <c r="N3" s="68"/>
      <c r="O3" s="75"/>
      <c r="P3" s="68"/>
      <c r="Q3" s="76"/>
      <c r="R3" s="68"/>
      <c r="S3" s="77">
        <f>SUM(IF(LEFT(C3,1)="A",1,0),IF(LEFT(E3,1)="A",1,0),IF(LEFT(G3,1)="A",1,0),IF(LEFT(I3,1)="A",1,0),IF(LEFT(K3,1)="A",1,0),IF(LEFT(M3,1)="A",1,0),IF(LEFT(O3,1)="A",1,0),IF(LEFT(Q3,1)="A",1,0))</f>
        <v>0</v>
      </c>
      <c r="T3" s="78">
        <f>SUM(IF(LEFT(C3,1)="B",1,0),IF(LEFT(E3,1)="B",1,0),IF(LEFT(G3,1)="B",1,0),IF(LEFT(I3,1)="B",1,0),IF(LEFT(K3,1)="B",1,0),IF(LEFT(M3,1)="B",1,0),IF(LEFT(O3,1)="B",1,0),IF(LEFT(Q3,1)="B",1,0))</f>
        <v>0</v>
      </c>
      <c r="U3" s="78">
        <f>SUM(IF(LEFT(C3,1)="C",1,0),IF(LEFT(E3,1)="C",1,0),IF(LEFT(G3,1)="C",1,0),IF(LEFT(I3,1)="C",1,0),IF(LEFT(K3,1)="C",1,0),IF(LEFT(M3,1)="C",1,0),IF(LEFT(O3,1)="C",1,0),IF(LEFT(Q3,1)="C",1,0))</f>
        <v>0</v>
      </c>
      <c r="V3" s="84">
        <f>SUM(IF(LEFT(C3,1)="N",1,0),IF(LEFT(E3,1)="N",1,0),IF(LEFT(G3,1)="N",1,0),IF(LEFT(I3,1)="N",1,0),IF(LEFT(K3,1)="N",1,0),IF(LEFT(M3,1)="N",1,0),IF(LEFT(O3,1)="N",1,0),IF(LEFT(Q3,1)="N",1,0))</f>
        <v>0</v>
      </c>
      <c r="W3" s="82">
        <f>S3/(8-V3)</f>
        <v>0</v>
      </c>
      <c r="X3" s="82">
        <f>T3/(8-V3)</f>
        <v>0</v>
      </c>
      <c r="Y3" s="82">
        <f>U3/(8-V3)</f>
        <v>0</v>
      </c>
      <c r="Z3" s="63"/>
    </row>
    <row r="4" spans="1:26">
      <c r="C4" s="48"/>
      <c r="X4" s="2"/>
    </row>
    <row r="6" spans="1:26">
      <c r="R6" s="50"/>
      <c r="S6" s="48"/>
      <c r="T6" s="48"/>
    </row>
    <row r="9" spans="1:26">
      <c r="F9" s="50"/>
    </row>
  </sheetData>
  <mergeCells count="10">
    <mergeCell ref="O1:P1"/>
    <mergeCell ref="Q1:R1"/>
    <mergeCell ref="S1:V1"/>
    <mergeCell ref="W1:Y1"/>
    <mergeCell ref="C1:D1"/>
    <mergeCell ref="E1:F1"/>
    <mergeCell ref="G1:H1"/>
    <mergeCell ref="I1:J1"/>
    <mergeCell ref="K1:L1"/>
    <mergeCell ref="M1:N1"/>
  </mergeCells>
  <conditionalFormatting sqref="W3:Y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9474C21-3645-479D-930E-463D199E10DE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4" operator="containsText" id="{4A1E80BF-1839-485A-9025-90EC27B1FCC8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3" operator="containsText" id="{C8CE1484-2144-4327-A595-43A5B101AB20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2" operator="containsText" id="{73CD13C3-C461-4A4E-A7D9-0E3C9ADE7E0E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750DA18-846F-4CCE-9489-5310258D6732}">
          <x14:formula1>
            <xm:f>'Categorías (NO BORRAR)'!$B$4:$B$7</xm:f>
          </x14:formula1>
          <xm:sqref>C3</xm:sqref>
        </x14:dataValidation>
        <x14:dataValidation type="list" allowBlank="1" showInputMessage="1" showErrorMessage="1" xr:uid="{60426A06-2CB2-450E-AE1E-B8F7CBA00617}">
          <x14:formula1>
            <xm:f>'Categorías (NO BORRAR)'!$C$4:$C$7</xm:f>
          </x14:formula1>
          <xm:sqref>E3</xm:sqref>
        </x14:dataValidation>
        <x14:dataValidation type="list" allowBlank="1" showInputMessage="1" showErrorMessage="1" xr:uid="{32C4336A-D161-4431-8C5C-B55C83D2CEFF}">
          <x14:formula1>
            <xm:f>'Categorías (NO BORRAR)'!$D$4:$D$7</xm:f>
          </x14:formula1>
          <xm:sqref>G3</xm:sqref>
        </x14:dataValidation>
        <x14:dataValidation type="list" allowBlank="1" showInputMessage="1" showErrorMessage="1" xr:uid="{9F3D1936-76DE-4118-917E-A51A2B93C0CF}">
          <x14:formula1>
            <xm:f>'Categorías (NO BORRAR)'!$E$4:$E$7</xm:f>
          </x14:formula1>
          <xm:sqref>I3</xm:sqref>
        </x14:dataValidation>
        <x14:dataValidation type="list" allowBlank="1" showInputMessage="1" showErrorMessage="1" xr:uid="{07DFB016-BCE5-45E4-98E3-71138ADB8A99}">
          <x14:formula1>
            <xm:f>'Categorías (NO BORRAR)'!$F$4:$F$7</xm:f>
          </x14:formula1>
          <xm:sqref>K3</xm:sqref>
        </x14:dataValidation>
        <x14:dataValidation type="list" allowBlank="1" showInputMessage="1" showErrorMessage="1" xr:uid="{DF27D793-D288-4021-88C7-8CF6952427DD}">
          <x14:formula1>
            <xm:f>'Categorías (NO BORRAR)'!$G$4:$G$7</xm:f>
          </x14:formula1>
          <xm:sqref>M3</xm:sqref>
        </x14:dataValidation>
        <x14:dataValidation type="list" allowBlank="1" showInputMessage="1" showErrorMessage="1" xr:uid="{54BFA712-5657-4B87-8DE2-3A1EFD9FDC35}">
          <x14:formula1>
            <xm:f>'Categorías (NO BORRAR)'!$H$4:$H$7</xm:f>
          </x14:formula1>
          <xm:sqref>O3</xm:sqref>
        </x14:dataValidation>
        <x14:dataValidation type="list" allowBlank="1" showInputMessage="1" showErrorMessage="1" xr:uid="{52A327B6-100E-427B-8D7A-64A402ECAC1E}">
          <x14:formula1>
            <xm:f>'Categorías (NO BORRAR)'!$I$4:$I$7</xm:f>
          </x14:formula1>
          <xm:sqref>Q3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B9C1-5D2D-453A-928E-04DA9ABC7599}">
  <dimension ref="A1:Z9"/>
  <sheetViews>
    <sheetView workbookViewId="0">
      <selection activeCell="C23" sqref="C23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  <col min="27" max="16384" width="8.796875" style="1"/>
  </cols>
  <sheetData>
    <row r="1" spans="1:26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</row>
    <row r="2" spans="1:2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 t="s">
        <v>4</v>
      </c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</row>
    <row r="3" spans="1:26" s="64" customFormat="1" ht="180">
      <c r="A3" s="65" t="s">
        <v>57</v>
      </c>
      <c r="B3" s="66"/>
      <c r="C3" s="67"/>
      <c r="D3" s="68"/>
      <c r="E3" s="67"/>
      <c r="F3" s="68"/>
      <c r="G3" s="67"/>
      <c r="H3" s="69"/>
      <c r="I3" s="70"/>
      <c r="J3" s="68"/>
      <c r="K3" s="71"/>
      <c r="L3" s="68"/>
      <c r="M3" s="71"/>
      <c r="N3" s="68"/>
      <c r="O3" s="75"/>
      <c r="P3" s="68"/>
      <c r="Q3" s="76"/>
      <c r="R3" s="68"/>
      <c r="S3" s="77">
        <f>SUM(IF(LEFT(C3,1)="A",1,0),IF(LEFT(E3,1)="A",1,0),IF(LEFT(G3,1)="A",1,0),IF(LEFT(I3,1)="A",1,0),IF(LEFT(K3,1)="A",1,0),IF(LEFT(M3,1)="A",1,0),IF(LEFT(O3,1)="A",1,0),IF(LEFT(Q3,1)="A",1,0))</f>
        <v>0</v>
      </c>
      <c r="T3" s="78">
        <f>SUM(IF(LEFT(C3,1)="B",1,0),IF(LEFT(E3,1)="B",1,0),IF(LEFT(G3,1)="B",1,0),IF(LEFT(I3,1)="B",1,0),IF(LEFT(K3,1)="B",1,0),IF(LEFT(M3,1)="B",1,0),IF(LEFT(O3,1)="B",1,0),IF(LEFT(Q3,1)="B",1,0))</f>
        <v>0</v>
      </c>
      <c r="U3" s="78">
        <f>SUM(IF(LEFT(C3,1)="C",1,0),IF(LEFT(E3,1)="C",1,0),IF(LEFT(G3,1)="C",1,0),IF(LEFT(I3,1)="C",1,0),IF(LEFT(K3,1)="C",1,0),IF(LEFT(M3,1)="C",1,0),IF(LEFT(O3,1)="C",1,0),IF(LEFT(Q3,1)="C",1,0))</f>
        <v>0</v>
      </c>
      <c r="V3" s="84">
        <f>SUM(IF(LEFT(C3,1)="N",1,0),IF(LEFT(E3,1)="N",1,0),IF(LEFT(G3,1)="N",1,0),IF(LEFT(I3,1)="N",1,0),IF(LEFT(K3,1)="N",1,0),IF(LEFT(M3,1)="N",1,0),IF(LEFT(O3,1)="N",1,0),IF(LEFT(Q3,1)="N",1,0))</f>
        <v>0</v>
      </c>
      <c r="W3" s="82">
        <f>S3/(8-V3)</f>
        <v>0</v>
      </c>
      <c r="X3" s="82">
        <f>T3/(8-V3)</f>
        <v>0</v>
      </c>
      <c r="Y3" s="82">
        <f>U3/(8-V3)</f>
        <v>0</v>
      </c>
      <c r="Z3" s="63"/>
    </row>
    <row r="4" spans="1:26">
      <c r="C4" s="48"/>
      <c r="X4" s="2"/>
    </row>
    <row r="6" spans="1:26">
      <c r="R6" s="50"/>
      <c r="S6" s="48"/>
      <c r="T6" s="48"/>
    </row>
    <row r="9" spans="1:26">
      <c r="F9" s="50"/>
    </row>
  </sheetData>
  <mergeCells count="10">
    <mergeCell ref="O1:P1"/>
    <mergeCell ref="Q1:R1"/>
    <mergeCell ref="S1:V1"/>
    <mergeCell ref="W1:Y1"/>
    <mergeCell ref="C1:D1"/>
    <mergeCell ref="E1:F1"/>
    <mergeCell ref="G1:H1"/>
    <mergeCell ref="I1:J1"/>
    <mergeCell ref="K1:L1"/>
    <mergeCell ref="M1:N1"/>
  </mergeCells>
  <conditionalFormatting sqref="W3:Y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CD2DDC2B-0A16-4857-9B47-F22CF9BD6F2C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4" operator="containsText" id="{4C07D9E9-AD4E-4D3C-8DEB-F53632EBA667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3" operator="containsText" id="{27F10909-D7E2-4167-9D34-80C29284C7B5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2" operator="containsText" id="{48832FF4-3F93-4549-80AC-207806777C4C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504302D1-A1EA-4D55-8CF9-3B92CA9E6B80}">
          <x14:formula1>
            <xm:f>'Categorías (NO BORRAR)'!$B$4:$B$7</xm:f>
          </x14:formula1>
          <xm:sqref>C3</xm:sqref>
        </x14:dataValidation>
        <x14:dataValidation type="list" allowBlank="1" showInputMessage="1" showErrorMessage="1" xr:uid="{D969BF1E-BBEC-42AE-9D26-4F6A672B76C3}">
          <x14:formula1>
            <xm:f>'Categorías (NO BORRAR)'!$C$4:$C$7</xm:f>
          </x14:formula1>
          <xm:sqref>E3</xm:sqref>
        </x14:dataValidation>
        <x14:dataValidation type="list" allowBlank="1" showInputMessage="1" showErrorMessage="1" xr:uid="{B97FD014-9391-4035-B9D3-DF43D1D320BE}">
          <x14:formula1>
            <xm:f>'Categorías (NO BORRAR)'!$D$4:$D$7</xm:f>
          </x14:formula1>
          <xm:sqref>G3</xm:sqref>
        </x14:dataValidation>
        <x14:dataValidation type="list" allowBlank="1" showInputMessage="1" showErrorMessage="1" xr:uid="{77E96B43-CB27-4FC4-8C53-5353224CCEC3}">
          <x14:formula1>
            <xm:f>'Categorías (NO BORRAR)'!$E$4:$E$7</xm:f>
          </x14:formula1>
          <xm:sqref>I3</xm:sqref>
        </x14:dataValidation>
        <x14:dataValidation type="list" allowBlank="1" showInputMessage="1" showErrorMessage="1" xr:uid="{7186502F-49A8-448A-935D-0CE09DD67403}">
          <x14:formula1>
            <xm:f>'Categorías (NO BORRAR)'!$F$4:$F$7</xm:f>
          </x14:formula1>
          <xm:sqref>K3</xm:sqref>
        </x14:dataValidation>
        <x14:dataValidation type="list" allowBlank="1" showInputMessage="1" showErrorMessage="1" xr:uid="{2778A29B-49D7-4BD4-870A-43101165BF8C}">
          <x14:formula1>
            <xm:f>'Categorías (NO BORRAR)'!$G$4:$G$7</xm:f>
          </x14:formula1>
          <xm:sqref>M3</xm:sqref>
        </x14:dataValidation>
        <x14:dataValidation type="list" allowBlank="1" showInputMessage="1" showErrorMessage="1" xr:uid="{4FB687F8-9CBC-497E-AAD4-98539249B2B0}">
          <x14:formula1>
            <xm:f>'Categorías (NO BORRAR)'!$H$4:$H$7</xm:f>
          </x14:formula1>
          <xm:sqref>O3</xm:sqref>
        </x14:dataValidation>
        <x14:dataValidation type="list" allowBlank="1" showInputMessage="1" showErrorMessage="1" xr:uid="{CD43F129-6140-4A08-9D6A-41C09FB2201F}">
          <x14:formula1>
            <xm:f>'Categorías (NO BORRAR)'!$I$4:$I$7</xm:f>
          </x14:formula1>
          <xm:sqref>Q3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036F-FA20-4F7B-A231-FB3F93F00B30}">
  <dimension ref="A1:Z9"/>
  <sheetViews>
    <sheetView tabSelected="1" workbookViewId="0">
      <selection activeCell="A3" sqref="A3"/>
    </sheetView>
  </sheetViews>
  <sheetFormatPr defaultColWidth="8.796875" defaultRowHeight="15"/>
  <cols>
    <col min="1" max="1" width="11.3984375" style="2" customWidth="1"/>
    <col min="2" max="2" width="14.796875" style="73" customWidth="1"/>
    <col min="3" max="3" width="16" style="2" customWidth="1"/>
    <col min="4" max="4" width="16" style="49" customWidth="1"/>
    <col min="5" max="5" width="16" style="2" customWidth="1"/>
    <col min="6" max="6" width="16" style="49" customWidth="1"/>
    <col min="7" max="8" width="17.59765625" style="2" customWidth="1"/>
    <col min="9" max="9" width="17.59765625" style="51" customWidth="1"/>
    <col min="10" max="10" width="17.59765625" style="49" customWidth="1"/>
    <col min="11" max="11" width="17.59765625" style="2" customWidth="1"/>
    <col min="12" max="12" width="17.59765625" style="49" customWidth="1"/>
    <col min="13" max="13" width="17.59765625" style="2" customWidth="1"/>
    <col min="14" max="14" width="17.59765625" style="49" customWidth="1"/>
    <col min="15" max="15" width="17.59765625" style="2" customWidth="1"/>
    <col min="16" max="16" width="17.59765625" style="49" customWidth="1"/>
    <col min="17" max="17" width="22.09765625" style="2" customWidth="1"/>
    <col min="18" max="18" width="18.69921875" style="49" customWidth="1"/>
    <col min="19" max="19" width="1.796875" style="2" bestFit="1" customWidth="1"/>
    <col min="20" max="20" width="1.69921875" style="2" bestFit="1" customWidth="1"/>
    <col min="21" max="21" width="1.59765625" style="2" bestFit="1" customWidth="1"/>
    <col min="22" max="22" width="3.59765625" style="49" bestFit="1" customWidth="1"/>
    <col min="23" max="23" width="7.09765625" style="2" customWidth="1"/>
    <col min="24" max="24" width="7.296875" style="1" customWidth="1"/>
    <col min="25" max="25" width="6.5" style="49" customWidth="1"/>
    <col min="26" max="26" width="8.796875" style="2"/>
    <col min="27" max="16384" width="8.796875" style="1"/>
  </cols>
  <sheetData>
    <row r="1" spans="1:26" ht="15" customHeight="1">
      <c r="A1" s="86"/>
      <c r="B1" s="87"/>
      <c r="C1" s="101" t="str">
        <f>T('Categorías (NO BORRAR)'!B2)</f>
        <v>CIRCULACIÓN</v>
      </c>
      <c r="D1" s="102"/>
      <c r="E1" s="101" t="str">
        <f>T('Categorías (NO BORRAR)'!C2)</f>
        <v>ENVERGADURA</v>
      </c>
      <c r="F1" s="102"/>
      <c r="G1" s="101" t="str">
        <f>T('Categorías (NO BORRAR)'!D2)</f>
        <v>DISTINCIONES</v>
      </c>
      <c r="H1" s="102"/>
      <c r="I1" s="101" t="str">
        <f>T('Categorías (NO BORRAR)'!E2)</f>
        <v>IMPACTO</v>
      </c>
      <c r="J1" s="102"/>
      <c r="K1" s="101" t="str">
        <f>T('Categorías (NO BORRAR)'!F2)</f>
        <v>VIGENCIA Y CONTRIBUCIÓN</v>
      </c>
      <c r="L1" s="102"/>
      <c r="M1" s="103" t="str">
        <f>T('Categorías (NO BORRAR)'!G2)</f>
        <v xml:space="preserve">EXPERIMENTACIÓN </v>
      </c>
      <c r="N1" s="103"/>
      <c r="O1" s="93" t="str">
        <f>T('Categorías (NO BORRAR)'!H2)</f>
        <v>VINCULACIÓN</v>
      </c>
      <c r="P1" s="94"/>
      <c r="Q1" s="95" t="str">
        <f>T('Categorías (NO BORRAR)'!I2)</f>
        <v xml:space="preserve">SOCIALIZACIÓN Y VISIBILIDAD </v>
      </c>
      <c r="R1" s="96"/>
      <c r="S1" s="97" t="s">
        <v>0</v>
      </c>
      <c r="T1" s="97"/>
      <c r="U1" s="97"/>
      <c r="V1" s="98"/>
      <c r="W1" s="99" t="s">
        <v>1</v>
      </c>
      <c r="X1" s="99"/>
      <c r="Y1" s="100"/>
    </row>
    <row r="2" spans="1:26" ht="74.25" customHeight="1">
      <c r="A2" s="88" t="s">
        <v>2</v>
      </c>
      <c r="B2" s="72" t="s">
        <v>3</v>
      </c>
      <c r="C2" s="52" t="str">
        <f>T('Categorías (NO BORRAR)'!B3)</f>
        <v>Tipo de reconocimiento del medio o plataforma donde se publica trabajo</v>
      </c>
      <c r="D2" s="53" t="s">
        <v>4</v>
      </c>
      <c r="E2" s="54" t="str">
        <f>T('Categorías (NO BORRAR)'!C3)</f>
        <v>Nivel de exigencia de trabajo para llegar al producto / Curva de aprendizaje del creador (¿se exigió en términos de aprendizaje para la cencepción y elaboracón de la pieza?)</v>
      </c>
      <c r="F2" s="55" t="s">
        <v>4</v>
      </c>
      <c r="G2" s="56" t="str">
        <f>T('Categorías (NO BORRAR)'!D3)</f>
        <v>Premios, reconocimientos y financiación nacionales, internacionales y/o locales</v>
      </c>
      <c r="H2" s="57" t="s">
        <v>4</v>
      </c>
      <c r="I2" s="58" t="str">
        <f>T('Categorías (NO BORRAR)'!E3)</f>
        <v>Grado de articulación con la conversación política, cultural, económica, social, ambiental, académica y/o con comunidades extendidas</v>
      </c>
      <c r="J2" s="59" t="s">
        <v>4</v>
      </c>
      <c r="K2" s="60" t="str">
        <f>T('Categorías (NO BORRAR)'!F3)</f>
        <v>Longevidad / Duración en tiempo de su utilidad</v>
      </c>
      <c r="L2" s="59" t="s">
        <v>4</v>
      </c>
      <c r="M2" s="56" t="str">
        <f>T('Categorías (NO BORRAR)'!G3)</f>
        <v xml:space="preserve"> Exploración en los ejes 1) narrativo, 2) conceptual y 3) formato/lenguaje</v>
      </c>
      <c r="N2" s="59" t="s">
        <v>4</v>
      </c>
      <c r="O2" s="61" t="str">
        <f>T('Categorías (NO BORRAR)'!H3)</f>
        <v>Vínculo con programas académicos y/o grupos de investigación, considerando los ejes  1) inclusión de estudiantes, 2) instituciones y   3) redes  interdisciplinares</v>
      </c>
      <c r="P2" s="59" t="s">
        <v>4</v>
      </c>
      <c r="Q2" s="62" t="str">
        <f>T('Categorías (NO BORRAR)'!I3)</f>
        <v>Participación en eventos como festivales, exposiciones, muestras, congresos, coloquios, etc. (medición establecida por el prestigio y trayectoria del evento/espacio)</v>
      </c>
      <c r="R2" s="59" t="s">
        <v>4</v>
      </c>
      <c r="S2" s="79" t="s">
        <v>5</v>
      </c>
      <c r="T2" s="80" t="s">
        <v>6</v>
      </c>
      <c r="U2" s="81" t="s">
        <v>7</v>
      </c>
      <c r="V2" s="83" t="s">
        <v>8</v>
      </c>
      <c r="W2" s="85" t="s">
        <v>5</v>
      </c>
      <c r="X2" s="85" t="s">
        <v>6</v>
      </c>
      <c r="Y2" s="85" t="s">
        <v>7</v>
      </c>
    </row>
    <row r="3" spans="1:26" s="64" customFormat="1" ht="160.5" customHeight="1">
      <c r="A3" s="65" t="s">
        <v>58</v>
      </c>
      <c r="B3" s="66"/>
      <c r="C3" s="67"/>
      <c r="D3" s="68"/>
      <c r="E3" s="67"/>
      <c r="F3" s="68"/>
      <c r="G3" s="67"/>
      <c r="H3" s="69"/>
      <c r="I3" s="70"/>
      <c r="J3" s="68"/>
      <c r="K3" s="71"/>
      <c r="L3" s="68"/>
      <c r="M3" s="71"/>
      <c r="N3" s="68"/>
      <c r="O3" s="75"/>
      <c r="P3" s="68"/>
      <c r="Q3" s="76"/>
      <c r="R3" s="68"/>
      <c r="S3" s="77">
        <f>SUM(IF(LEFT(C3,1)="A",1,0),IF(LEFT(E3,1)="A",1,0),IF(LEFT(G3,1)="A",1,0),IF(LEFT(I3,1)="A",1,0),IF(LEFT(K3,1)="A",1,0),IF(LEFT(M3,1)="A",1,0),IF(LEFT(O3,1)="A",1,0),IF(LEFT(Q3,1)="A",1,0))</f>
        <v>0</v>
      </c>
      <c r="T3" s="78">
        <f>SUM(IF(LEFT(C3,1)="B",1,0),IF(LEFT(E3,1)="B",1,0),IF(LEFT(G3,1)="B",1,0),IF(LEFT(I3,1)="B",1,0),IF(LEFT(K3,1)="B",1,0),IF(LEFT(M3,1)="B",1,0),IF(LEFT(O3,1)="B",1,0),IF(LEFT(Q3,1)="B",1,0))</f>
        <v>0</v>
      </c>
      <c r="U3" s="78">
        <f>SUM(IF(LEFT(C3,1)="C",1,0),IF(LEFT(E3,1)="C",1,0),IF(LEFT(G3,1)="C",1,0),IF(LEFT(I3,1)="C",1,0),IF(LEFT(K3,1)="C",1,0),IF(LEFT(M3,1)="C",1,0),IF(LEFT(O3,1)="C",1,0),IF(LEFT(Q3,1)="C",1,0))</f>
        <v>0</v>
      </c>
      <c r="V3" s="84">
        <f>SUM(IF(LEFT(C3,1)="N",1,0),IF(LEFT(E3,1)="N",1,0),IF(LEFT(G3,1)="N",1,0),IF(LEFT(I3,1)="N",1,0),IF(LEFT(K3,1)="N",1,0),IF(LEFT(M3,1)="N",1,0),IF(LEFT(O3,1)="N",1,0),IF(LEFT(Q3,1)="N",1,0))</f>
        <v>0</v>
      </c>
      <c r="W3" s="82">
        <f>S3/(8-V3)</f>
        <v>0</v>
      </c>
      <c r="X3" s="82">
        <f>T3/(8-V3)</f>
        <v>0</v>
      </c>
      <c r="Y3" s="82">
        <f>U3/(8-V3)</f>
        <v>0</v>
      </c>
      <c r="Z3" s="63"/>
    </row>
    <row r="4" spans="1:26">
      <c r="C4" s="48"/>
      <c r="X4" s="2"/>
    </row>
    <row r="6" spans="1:26">
      <c r="R6" s="50"/>
      <c r="S6" s="48"/>
      <c r="T6" s="48"/>
    </row>
    <row r="9" spans="1:26">
      <c r="F9" s="50"/>
    </row>
  </sheetData>
  <mergeCells count="10">
    <mergeCell ref="O1:P1"/>
    <mergeCell ref="Q1:R1"/>
    <mergeCell ref="S1:V1"/>
    <mergeCell ref="W1:Y1"/>
    <mergeCell ref="C1:D1"/>
    <mergeCell ref="E1:F1"/>
    <mergeCell ref="G1:H1"/>
    <mergeCell ref="I1:J1"/>
    <mergeCell ref="K1:L1"/>
    <mergeCell ref="M1:N1"/>
  </mergeCells>
  <conditionalFormatting sqref="W3:Y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9A76463-168B-46CE-9F83-C1E49A42E053}">
            <xm:f>NOT(ISERROR(SEARCH("A.",C3)))</xm:f>
            <xm:f>"A."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4" operator="containsText" id="{E12EE5A0-1452-489F-A2D4-2D247B9D500B}">
            <xm:f>NOT(ISERROR(SEARCH("B.",C3)))</xm:f>
            <xm:f>"B."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3" operator="containsText" id="{DA95E10A-733A-4F4A-AE1A-EBEAECFF950A}">
            <xm:f>NOT(ISERROR(SEARCH("C.",C3)))</xm:f>
            <xm:f>"C."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C3:Q3</xm:sqref>
        </x14:conditionalFormatting>
        <x14:conditionalFormatting xmlns:xm="http://schemas.microsoft.com/office/excel/2006/main">
          <x14:cfRule type="containsText" priority="2" operator="containsText" id="{25EBB484-80F8-47AE-8355-2C2CFF84359A}">
            <xm:f>NOT(ISERROR(SEARCH("No Aplica",C3)))</xm:f>
            <xm:f>"No Aplica"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C3:Q3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AE3B980-CC96-44E6-8F56-EA1A27EAF4B3}">
          <x14:formula1>
            <xm:f>'Categorías (NO BORRAR)'!$I$4:$I$7</xm:f>
          </x14:formula1>
          <xm:sqref>Q3</xm:sqref>
        </x14:dataValidation>
        <x14:dataValidation type="list" allowBlank="1" showInputMessage="1" showErrorMessage="1" xr:uid="{AD676306-CA86-4B93-A6B4-28D110E610FB}">
          <x14:formula1>
            <xm:f>'Categorías (NO BORRAR)'!$H$4:$H$7</xm:f>
          </x14:formula1>
          <xm:sqref>O3</xm:sqref>
        </x14:dataValidation>
        <x14:dataValidation type="list" allowBlank="1" showInputMessage="1" showErrorMessage="1" xr:uid="{CB21AFA5-2616-4236-BECA-4D634525473D}">
          <x14:formula1>
            <xm:f>'Categorías (NO BORRAR)'!$G$4:$G$7</xm:f>
          </x14:formula1>
          <xm:sqref>M3</xm:sqref>
        </x14:dataValidation>
        <x14:dataValidation type="list" allowBlank="1" showInputMessage="1" showErrorMessage="1" xr:uid="{349FAAC6-2A7C-4BB7-87F5-F7C95B059176}">
          <x14:formula1>
            <xm:f>'Categorías (NO BORRAR)'!$F$4:$F$7</xm:f>
          </x14:formula1>
          <xm:sqref>K3</xm:sqref>
        </x14:dataValidation>
        <x14:dataValidation type="list" allowBlank="1" showInputMessage="1" showErrorMessage="1" xr:uid="{7A1E70A9-9242-4E66-9528-F6CA9EE49778}">
          <x14:formula1>
            <xm:f>'Categorías (NO BORRAR)'!$E$4:$E$7</xm:f>
          </x14:formula1>
          <xm:sqref>I3</xm:sqref>
        </x14:dataValidation>
        <x14:dataValidation type="list" allowBlank="1" showInputMessage="1" showErrorMessage="1" xr:uid="{CD0E576E-E263-4E01-985A-D5979D051D75}">
          <x14:formula1>
            <xm:f>'Categorías (NO BORRAR)'!$D$4:$D$7</xm:f>
          </x14:formula1>
          <xm:sqref>G3</xm:sqref>
        </x14:dataValidation>
        <x14:dataValidation type="list" allowBlank="1" showInputMessage="1" showErrorMessage="1" xr:uid="{DA16DAFB-97D5-4492-B08C-E608F338FEC1}">
          <x14:formula1>
            <xm:f>'Categorías (NO BORRAR)'!$C$4:$C$7</xm:f>
          </x14:formula1>
          <xm:sqref>E3</xm:sqref>
        </x14:dataValidation>
        <x14:dataValidation type="list" allowBlank="1" showInputMessage="1" showErrorMessage="1" xr:uid="{F91195CB-8A73-4E50-8E76-C8169B5C26EE}">
          <x14:formula1>
            <xm:f>'Categorías (NO BORRAR)'!$B$4:$B$7</xm:f>
          </x14:formula1>
          <xm:sqref>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0EC8-B218-7B48-8C70-75162F59F317}">
  <dimension ref="A1:J975"/>
  <sheetViews>
    <sheetView zoomScale="157" workbookViewId="0">
      <selection activeCell="B10" sqref="B10"/>
    </sheetView>
  </sheetViews>
  <sheetFormatPr defaultColWidth="11.19921875" defaultRowHeight="15"/>
  <cols>
    <col min="1" max="1" width="9.59765625" style="1" customWidth="1"/>
    <col min="2" max="2" width="19" style="1" customWidth="1"/>
    <col min="3" max="3" width="13.69921875" style="1" customWidth="1"/>
    <col min="4" max="4" width="16.59765625" style="1" customWidth="1"/>
    <col min="5" max="5" width="13.796875" style="1" customWidth="1"/>
    <col min="6" max="6" width="14" style="1" customWidth="1"/>
    <col min="7" max="7" width="16.296875" style="1" customWidth="1"/>
    <col min="8" max="8" width="21.796875" style="1" customWidth="1"/>
    <col min="9" max="9" width="18.19921875" style="1" customWidth="1"/>
    <col min="10" max="16384" width="11.19921875" style="1"/>
  </cols>
  <sheetData>
    <row r="1" spans="1:10" ht="20.25" customHeight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2"/>
    </row>
    <row r="2" spans="1:10" ht="15.95" customHeight="1">
      <c r="A2" s="28"/>
      <c r="B2" s="41" t="s">
        <v>60</v>
      </c>
      <c r="C2" s="41" t="s">
        <v>61</v>
      </c>
      <c r="D2" s="41" t="s">
        <v>62</v>
      </c>
      <c r="E2" s="41" t="s">
        <v>63</v>
      </c>
      <c r="F2" s="41" t="s">
        <v>64</v>
      </c>
      <c r="G2" s="41" t="s">
        <v>65</v>
      </c>
      <c r="H2" s="41" t="s">
        <v>66</v>
      </c>
      <c r="I2" s="46" t="s">
        <v>67</v>
      </c>
      <c r="J2" s="2"/>
    </row>
    <row r="3" spans="1:10" ht="78" customHeight="1">
      <c r="A3" s="35" t="s">
        <v>2</v>
      </c>
      <c r="B3" s="40" t="s">
        <v>68</v>
      </c>
      <c r="C3" s="42" t="s">
        <v>69</v>
      </c>
      <c r="D3" s="43" t="s">
        <v>70</v>
      </c>
      <c r="E3" s="43" t="s">
        <v>71</v>
      </c>
      <c r="F3" s="44" t="s">
        <v>72</v>
      </c>
      <c r="G3" s="43" t="s">
        <v>73</v>
      </c>
      <c r="H3" s="45" t="s">
        <v>74</v>
      </c>
      <c r="I3" s="39" t="s">
        <v>75</v>
      </c>
      <c r="J3" s="74"/>
    </row>
    <row r="4" spans="1:10" s="4" customFormat="1" ht="61.5" customHeight="1">
      <c r="A4" s="112" t="s">
        <v>76</v>
      </c>
      <c r="B4" s="29" t="s">
        <v>11</v>
      </c>
      <c r="C4" s="32" t="s">
        <v>12</v>
      </c>
      <c r="D4" s="34" t="s">
        <v>13</v>
      </c>
      <c r="E4" s="29" t="s">
        <v>14</v>
      </c>
      <c r="F4" s="29" t="s">
        <v>15</v>
      </c>
      <c r="G4" s="29" t="s">
        <v>16</v>
      </c>
      <c r="H4" s="29" t="s">
        <v>16</v>
      </c>
      <c r="I4" s="33" t="s">
        <v>17</v>
      </c>
      <c r="J4" s="3"/>
    </row>
    <row r="5" spans="1:10" s="4" customFormat="1" ht="48" customHeight="1">
      <c r="A5" s="113"/>
      <c r="B5" s="29" t="s">
        <v>20</v>
      </c>
      <c r="C5" s="34" t="s">
        <v>37</v>
      </c>
      <c r="D5" s="34" t="s">
        <v>77</v>
      </c>
      <c r="E5" s="29" t="s">
        <v>28</v>
      </c>
      <c r="F5" s="29" t="s">
        <v>43</v>
      </c>
      <c r="G5" s="29" t="s">
        <v>22</v>
      </c>
      <c r="H5" s="29" t="s">
        <v>22</v>
      </c>
      <c r="I5" s="33" t="s">
        <v>32</v>
      </c>
      <c r="J5" s="3"/>
    </row>
    <row r="6" spans="1:10" s="4" customFormat="1" ht="76.5" customHeight="1">
      <c r="A6" s="113"/>
      <c r="B6" s="29" t="s">
        <v>47</v>
      </c>
      <c r="C6" s="34" t="s">
        <v>49</v>
      </c>
      <c r="D6" s="34" t="s">
        <v>39</v>
      </c>
      <c r="E6" s="29" t="s">
        <v>41</v>
      </c>
      <c r="F6" s="29" t="s">
        <v>51</v>
      </c>
      <c r="G6" s="29" t="s">
        <v>52</v>
      </c>
      <c r="H6" s="29" t="s">
        <v>52</v>
      </c>
      <c r="I6" s="33" t="s">
        <v>78</v>
      </c>
      <c r="J6" s="3"/>
    </row>
    <row r="7" spans="1:10" s="4" customFormat="1">
      <c r="A7" s="37"/>
      <c r="B7" s="31" t="s">
        <v>21</v>
      </c>
      <c r="C7" s="31" t="s">
        <v>21</v>
      </c>
      <c r="D7" s="31" t="s">
        <v>21</v>
      </c>
      <c r="E7" s="31" t="s">
        <v>21</v>
      </c>
      <c r="F7" s="31" t="s">
        <v>21</v>
      </c>
      <c r="G7" s="31" t="s">
        <v>21</v>
      </c>
      <c r="H7" s="31" t="s">
        <v>21</v>
      </c>
      <c r="I7" s="47" t="s">
        <v>21</v>
      </c>
      <c r="J7" s="3"/>
    </row>
    <row r="8" spans="1:10" ht="48" customHeight="1">
      <c r="A8" s="109" t="s">
        <v>79</v>
      </c>
      <c r="B8" s="36" t="s">
        <v>80</v>
      </c>
      <c r="C8" s="111"/>
      <c r="D8" s="111"/>
      <c r="E8" s="111"/>
      <c r="F8" s="111"/>
      <c r="G8" s="111"/>
      <c r="H8" s="111"/>
      <c r="I8" s="91"/>
      <c r="J8" s="2"/>
    </row>
    <row r="9" spans="1:10" ht="48" customHeight="1">
      <c r="A9" s="110"/>
      <c r="B9" s="27" t="s">
        <v>81</v>
      </c>
      <c r="C9" s="111"/>
      <c r="D9" s="111"/>
      <c r="E9" s="111"/>
      <c r="F9" s="111"/>
      <c r="G9" s="111"/>
      <c r="H9" s="111"/>
      <c r="I9" s="91"/>
      <c r="J9" s="2"/>
    </row>
    <row r="10" spans="1:10" ht="48" customHeight="1">
      <c r="A10" s="110"/>
      <c r="B10" s="27" t="s">
        <v>82</v>
      </c>
      <c r="C10" s="111"/>
      <c r="D10" s="111"/>
      <c r="E10" s="111"/>
      <c r="F10" s="111"/>
      <c r="G10" s="111"/>
      <c r="H10" s="111"/>
      <c r="I10" s="91"/>
      <c r="J10" s="2"/>
    </row>
    <row r="11" spans="1:10" ht="78.75">
      <c r="A11" s="92" t="s">
        <v>83</v>
      </c>
      <c r="B11" s="38"/>
      <c r="C11" s="14"/>
      <c r="D11" s="13"/>
      <c r="E11" s="13"/>
      <c r="F11" s="13"/>
      <c r="G11" s="15"/>
      <c r="H11" s="13"/>
      <c r="I11" s="16"/>
      <c r="J11" s="2"/>
    </row>
    <row r="12" spans="1:10" ht="33.75">
      <c r="A12" s="117" t="s">
        <v>84</v>
      </c>
      <c r="B12" s="30" t="s">
        <v>85</v>
      </c>
      <c r="C12" s="14" t="s">
        <v>86</v>
      </c>
      <c r="D12" s="13"/>
      <c r="E12" s="13"/>
      <c r="F12" s="13"/>
      <c r="G12" s="15"/>
      <c r="H12" s="13"/>
      <c r="I12" s="16"/>
      <c r="J12" s="2"/>
    </row>
    <row r="13" spans="1:10" ht="33.75">
      <c r="A13" s="105"/>
      <c r="B13" s="17" t="s">
        <v>87</v>
      </c>
      <c r="C13" s="6"/>
      <c r="D13" s="5"/>
      <c r="E13" s="5"/>
      <c r="F13" s="5"/>
      <c r="G13" s="7"/>
      <c r="H13" s="5"/>
      <c r="I13" s="8"/>
      <c r="J13" s="2"/>
    </row>
    <row r="14" spans="1:10" ht="46.5" customHeight="1">
      <c r="A14" s="106"/>
      <c r="B14" s="17" t="s">
        <v>88</v>
      </c>
      <c r="C14" s="10"/>
      <c r="D14" s="9"/>
      <c r="E14" s="9"/>
      <c r="F14" s="9"/>
      <c r="G14" s="11"/>
      <c r="H14" s="9"/>
      <c r="I14" s="12"/>
      <c r="J14" s="2"/>
    </row>
    <row r="15" spans="1:10" ht="27" customHeight="1">
      <c r="A15" s="117" t="s">
        <v>89</v>
      </c>
      <c r="B15" s="18" t="s">
        <v>90</v>
      </c>
      <c r="C15" s="14" t="s">
        <v>91</v>
      </c>
      <c r="D15" s="13"/>
      <c r="E15" s="13"/>
      <c r="F15" s="13"/>
      <c r="G15" s="15"/>
      <c r="H15" s="13"/>
      <c r="I15" s="16"/>
      <c r="J15" s="2"/>
    </row>
    <row r="16" spans="1:10" ht="18" customHeight="1">
      <c r="A16" s="105"/>
      <c r="B16" s="19" t="s">
        <v>92</v>
      </c>
      <c r="C16" s="6"/>
      <c r="D16" s="5"/>
      <c r="E16" s="5"/>
      <c r="F16" s="5"/>
      <c r="G16" s="7"/>
      <c r="H16" s="5"/>
      <c r="I16" s="8"/>
      <c r="J16" s="2"/>
    </row>
    <row r="17" spans="1:10" ht="22.5">
      <c r="A17" s="106"/>
      <c r="B17" s="20" t="s">
        <v>93</v>
      </c>
      <c r="C17" s="10"/>
      <c r="D17" s="9"/>
      <c r="E17" s="9"/>
      <c r="F17" s="9"/>
      <c r="G17" s="11"/>
      <c r="H17" s="9"/>
      <c r="I17" s="12"/>
      <c r="J17" s="2"/>
    </row>
    <row r="18" spans="1:10" ht="93" customHeight="1">
      <c r="A18" s="117" t="s">
        <v>94</v>
      </c>
      <c r="B18" s="21" t="s">
        <v>95</v>
      </c>
      <c r="C18" s="14" t="s">
        <v>96</v>
      </c>
      <c r="D18" s="13"/>
      <c r="E18" s="13"/>
      <c r="F18" s="13"/>
      <c r="G18" s="15"/>
      <c r="H18" s="13"/>
      <c r="I18" s="16"/>
      <c r="J18" s="2"/>
    </row>
    <row r="19" spans="1:10" ht="90" customHeight="1">
      <c r="A19" s="105"/>
      <c r="B19" s="21" t="s">
        <v>97</v>
      </c>
      <c r="C19" s="6"/>
      <c r="D19" s="5"/>
      <c r="E19" s="5"/>
      <c r="F19" s="5"/>
      <c r="G19" s="7"/>
      <c r="H19" s="5"/>
      <c r="I19" s="8"/>
      <c r="J19" s="2"/>
    </row>
    <row r="20" spans="1:10" ht="89.25" customHeight="1">
      <c r="A20" s="106"/>
      <c r="B20" s="21" t="s">
        <v>98</v>
      </c>
      <c r="C20" s="10"/>
      <c r="D20" s="9"/>
      <c r="E20" s="9"/>
      <c r="F20" s="9"/>
      <c r="G20" s="11"/>
      <c r="H20" s="9"/>
      <c r="I20" s="12"/>
      <c r="J20" s="2"/>
    </row>
    <row r="21" spans="1:10" ht="60.75" customHeight="1">
      <c r="A21" s="114" t="s">
        <v>99</v>
      </c>
      <c r="B21" s="22" t="s">
        <v>100</v>
      </c>
      <c r="C21" s="14"/>
      <c r="D21" s="13"/>
      <c r="E21" s="13"/>
      <c r="F21" s="13"/>
      <c r="G21" s="15"/>
      <c r="H21" s="13"/>
      <c r="I21" s="16"/>
      <c r="J21" s="2"/>
    </row>
    <row r="22" spans="1:10" ht="22.5">
      <c r="A22" s="115"/>
      <c r="B22" s="23" t="s">
        <v>101</v>
      </c>
      <c r="C22" s="6"/>
      <c r="D22" s="5"/>
      <c r="E22" s="5"/>
      <c r="F22" s="5"/>
      <c r="G22" s="7"/>
      <c r="H22" s="5"/>
      <c r="I22" s="8"/>
      <c r="J22" s="2"/>
    </row>
    <row r="23" spans="1:10" ht="22.5">
      <c r="A23" s="116"/>
      <c r="B23" s="24" t="s">
        <v>102</v>
      </c>
      <c r="C23" s="10"/>
      <c r="D23" s="9"/>
      <c r="E23" s="9"/>
      <c r="F23" s="9"/>
      <c r="G23" s="11"/>
      <c r="H23" s="9"/>
      <c r="I23" s="12"/>
      <c r="J23" s="2"/>
    </row>
    <row r="24" spans="1:10" ht="63" customHeight="1">
      <c r="A24" s="104" t="s">
        <v>103</v>
      </c>
      <c r="B24" s="25" t="s">
        <v>104</v>
      </c>
      <c r="C24" s="6" t="s">
        <v>105</v>
      </c>
      <c r="D24" s="5"/>
      <c r="E24" s="5"/>
      <c r="F24" s="5"/>
      <c r="G24" s="7"/>
      <c r="H24" s="5"/>
      <c r="I24" s="8"/>
    </row>
    <row r="25" spans="1:10" ht="35.25" customHeight="1">
      <c r="A25" s="105"/>
      <c r="B25" s="25" t="s">
        <v>106</v>
      </c>
      <c r="C25" s="6"/>
      <c r="D25" s="5"/>
      <c r="E25" s="5"/>
      <c r="F25" s="5"/>
      <c r="G25" s="7"/>
      <c r="H25" s="5"/>
      <c r="I25" s="8"/>
    </row>
    <row r="26" spans="1:10" ht="47.25" customHeight="1">
      <c r="A26" s="106"/>
      <c r="B26" s="26" t="s">
        <v>107</v>
      </c>
      <c r="C26" s="10"/>
      <c r="D26" s="9"/>
      <c r="E26" s="9"/>
      <c r="F26" s="9"/>
      <c r="G26" s="11"/>
      <c r="H26" s="9"/>
      <c r="I26" s="12"/>
    </row>
    <row r="27" spans="1:10" ht="18" customHeight="1"/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</sheetData>
  <mergeCells count="9">
    <mergeCell ref="A24:A26"/>
    <mergeCell ref="A1:I1"/>
    <mergeCell ref="A8:A10"/>
    <mergeCell ref="C8:H10"/>
    <mergeCell ref="A4:A6"/>
    <mergeCell ref="A21:A23"/>
    <mergeCell ref="A12:A14"/>
    <mergeCell ref="A18:A20"/>
    <mergeCell ref="A15:A17"/>
  </mergeCells>
  <dataValidations count="1">
    <dataValidation type="list" allowBlank="1" showInputMessage="1" showErrorMessage="1" sqref="B11" xr:uid="{5B64C6E2-7C2B-49B4-BB18-94231AE6D977}">
      <formula1>$B$4:$B$7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Beatriz Sanchez Lopez</cp:lastModifiedBy>
  <cp:revision/>
  <dcterms:created xsi:type="dcterms:W3CDTF">2020-03-20T18:16:58Z</dcterms:created>
  <dcterms:modified xsi:type="dcterms:W3CDTF">2020-10-16T14:54:47Z</dcterms:modified>
  <cp:category/>
  <cp:contentStatus/>
</cp:coreProperties>
</file>